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activeTab="0"/>
  </bookViews>
  <sheets>
    <sheet name="Приложение 6.1 - 2016 июнь)" sheetId="1" r:id="rId1"/>
    <sheet name="Лист2 (2)" sheetId="2" r:id="rId2"/>
    <sheet name="Лист2" sheetId="3" r:id="rId3"/>
    <sheet name="Лист3" sheetId="4" r:id="rId4"/>
  </sheets>
  <definedNames>
    <definedName name="_xlnm.Print_Titles" localSheetId="0">'Приложение 6.1 - 2016 июнь)'!$A:$D,'Приложение 6.1 - 2016 июнь)'!$5:$6</definedName>
  </definedNames>
  <calcPr fullCalcOnLoad="1"/>
</workbook>
</file>

<file path=xl/sharedStrings.xml><?xml version="1.0" encoding="utf-8"?>
<sst xmlns="http://schemas.openxmlformats.org/spreadsheetml/2006/main" count="571" uniqueCount="247">
  <si>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</si>
  <si>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</si>
  <si>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</si>
  <si>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</si>
  <si>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К  О  Д  Ы    классификации расходов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</si>
  <si>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</si>
  <si>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Сусанинского поселения</t>
  </si>
  <si>
    <t>Резервные фонды местных администраций</t>
  </si>
  <si>
    <t>Резервные фонды</t>
  </si>
  <si>
    <t>Другие общегосударственные вопросы</t>
  </si>
  <si>
    <t xml:space="preserve">Всего расходов по поселению  </t>
  </si>
  <si>
    <t>Оценка недвижимости, признание прав и регулирование отношений по муниципальной собственности</t>
  </si>
  <si>
    <t>0103</t>
  </si>
  <si>
    <t>0104</t>
  </si>
  <si>
    <t>Межбюджетные трансферты</t>
  </si>
  <si>
    <t>0203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</si>
  <si>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</si>
  <si>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</si>
  <si>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</si>
  <si>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</si>
  <si>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</si>
  <si>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</si>
  <si>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</si>
  <si>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</si>
  <si>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</si>
  <si>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</si>
  <si>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</si>
  <si>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>0113</t>
  </si>
  <si>
    <t>0314</t>
  </si>
  <si>
    <t>1102</t>
  </si>
  <si>
    <t>0111</t>
  </si>
  <si>
    <t>Оказание финансовой и материальной помощи юрид. и физическим лицам</t>
  </si>
  <si>
    <t>0409</t>
  </si>
  <si>
    <t>1001</t>
  </si>
  <si>
    <t>540</t>
  </si>
  <si>
    <t xml:space="preserve">Премии и гранты </t>
  </si>
  <si>
    <t>350</t>
  </si>
  <si>
    <t>Диспансеризация муниципальных и немуниципальных служащих</t>
  </si>
  <si>
    <t>244</t>
  </si>
  <si>
    <t>870</t>
  </si>
  <si>
    <t>вид расхода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</si>
  <si>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</si>
  <si>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</si>
  <si>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</si>
  <si>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</si>
  <si>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</si>
  <si>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</si>
  <si>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</si>
  <si>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</t>
  </si>
  <si>
    <t xml:space="preserve">61 7 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</si>
  <si>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</si>
  <si>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</si>
  <si>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</si>
  <si>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</si>
  <si>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</si>
  <si>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</si>
  <si>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</si>
  <si>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</si>
  <si>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</si>
  <si>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</si>
  <si>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</si>
  <si>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</si>
  <si>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</si>
  <si>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Прочие расходы</t>
  </si>
  <si>
    <t>Прочие непрограммные расходы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</si>
  <si>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</si>
  <si>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</si>
  <si>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</si>
  <si>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852</t>
  </si>
  <si>
    <t>321</t>
  </si>
  <si>
    <t>Мероприятия в области строительства, архитектуры и градостроительства</t>
  </si>
  <si>
    <t xml:space="preserve">Мероприятия по развитию и поддержке предпринимательства </t>
  </si>
  <si>
    <t xml:space="preserve">Реализация мероприятий, направленных на снижение напряженности  на рынке труда </t>
  </si>
  <si>
    <t>Проведение мероприятий по гражданской обороне</t>
  </si>
  <si>
    <t xml:space="preserve">Предупреждение и ликвидация последствий  чрезвычайных ситуаций и стихийных бедствий природного и техногенного характера </t>
  </si>
  <si>
    <t>Мероприятия по обеспечению первичных мер пожарной безопасности</t>
  </si>
  <si>
    <t>Мероприятия в области коммунального хозяйства</t>
  </si>
  <si>
    <t>Мероприятий  по организации уличного освещения</t>
  </si>
  <si>
    <t>Мероприятия  по  энергосбережению и повышения энергетической эффективности</t>
  </si>
  <si>
    <t xml:space="preserve">Прочие  мероприятия по благоустройству территории </t>
  </si>
  <si>
    <t>Мероприятия по организации  и содержанию мест захоронений</t>
  </si>
  <si>
    <t xml:space="preserve">Строительство и содержание автомобильных дорог и  инженерных сооружений на них в границах муниципального образования </t>
  </si>
  <si>
    <t>71 1</t>
  </si>
  <si>
    <t>71 2</t>
  </si>
  <si>
    <t>71 2 1512</t>
  </si>
  <si>
    <t>71 4</t>
  </si>
  <si>
    <t>71 3</t>
  </si>
  <si>
    <t xml:space="preserve">Мероприятия по обеспечению деятельности  учреждений культуры </t>
  </si>
  <si>
    <t>Мероприятия  по обеспечение деятельности муниципальных библиотек</t>
  </si>
  <si>
    <t>Проведение культурно-массовых мероприятий к праздничным   и памятным датам</t>
  </si>
  <si>
    <t>71 5</t>
  </si>
  <si>
    <t>Проведение мероприятий в области спорта и физической культуры</t>
  </si>
  <si>
    <t xml:space="preserve">Организация временных оплачиваемых рабочих мест для несовершеннолетних граждан </t>
  </si>
  <si>
    <t>Проведение  мероприятий для детей и молодежи</t>
  </si>
  <si>
    <t>Мероприятия в области информационно-коммуникационных технологий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</si>
  <si>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</si>
  <si>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госуд-х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</si>
  <si>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</si>
  <si>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Осуществление отдельных государственных полномочий </t>
  </si>
  <si>
    <t xml:space="preserve">Программная часть </t>
  </si>
  <si>
    <t xml:space="preserve">62 </t>
  </si>
  <si>
    <t>62 9 1301</t>
  </si>
  <si>
    <t xml:space="preserve">Доплаты к пенсиям государственных  служащих субъектов Российской Федерации  и муниципальных служащих </t>
  </si>
  <si>
    <t>Пенсионное обеспечение</t>
  </si>
  <si>
    <t>71 6</t>
  </si>
  <si>
    <t xml:space="preserve">Муниципальная программа "Социально-экономическое развитие сельского МО "Сусанинское сельское поселение"  </t>
  </si>
  <si>
    <t>Прочая закупка товаров, работ и услуг для обеспечения государственных (муниципальных) нужд</t>
  </si>
  <si>
    <t>раздел, подраздел</t>
  </si>
  <si>
    <t>Пособия, компенсации и иные социальные выплаты гражданам</t>
  </si>
  <si>
    <t>Связь и информатика</t>
  </si>
  <si>
    <t>Функционирование  местных администраций</t>
  </si>
  <si>
    <t>Передача  полномочий по жилищному  контролю</t>
  </si>
  <si>
    <t xml:space="preserve">Передача  полномочий  по казначейскому  исполнению бюджетов городских и сельских поселений </t>
  </si>
  <si>
    <t xml:space="preserve">Передача полномочий по некоторым жилищным  вопросам </t>
  </si>
  <si>
    <t>Передача полномочий по регулированию тарифов на товары и услуги организаций коммунального комплекса</t>
  </si>
  <si>
    <t>Передача полномочий  по осуществлению  финансового контроля  бюджетов  поселений</t>
  </si>
  <si>
    <t>Передача полномочий  по организации централизованных коммунальных услуг</t>
  </si>
  <si>
    <t>Другие вопросы в области национальной экономики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</si>
  <si>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</si>
  <si>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</si>
  <si>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 по профилактике терроризма и экстремизма</t>
  </si>
  <si>
    <t>Жилищное хозяйство</t>
  </si>
  <si>
    <t>Коммунальное хозяйство</t>
  </si>
  <si>
    <t>Благоустройство</t>
  </si>
  <si>
    <t>Дорожное хозяйство (дорожные фонды)</t>
  </si>
  <si>
    <t>Культура</t>
  </si>
  <si>
    <t>Расходы на выплаты персоналу казенных учреждений  (ДК)</t>
  </si>
  <si>
    <t>Расходы на выплаты персоналу казенных учреждений (библиотеки)</t>
  </si>
  <si>
    <t>Молодежная политика и оздоровление детей</t>
  </si>
  <si>
    <t>Массовый  спорт</t>
  </si>
  <si>
    <t>Мобилизационная и вневойсковая подготовка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</si>
  <si>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</si>
  <si>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</si>
  <si>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 пожарной безопасности</t>
  </si>
  <si>
    <t>Другие вопросы в области национальной безопасности</t>
  </si>
  <si>
    <t>Капитальный ремонт и ремонт  дворовых территорий многоквартирных домов и проездов к ним</t>
  </si>
  <si>
    <t>Капитальный ремонт и ремонт автомобильных дорог общего  пользования  местного значения</t>
  </si>
  <si>
    <t xml:space="preserve">Подпрограмма  "Стимулирование экономической активности на территории МО "Сусанинское сельское поселение" </t>
  </si>
  <si>
    <t xml:space="preserve">Подпрограмма "Обеспечение безопасности на территории  МО "Сусанинское сельское поселение" </t>
  </si>
  <si>
    <t xml:space="preserve">Подпрограмма  "Развитие культуры, организация праздничных мероприятий на территории МО "Сусанинское сельское поселение" </t>
  </si>
  <si>
    <t xml:space="preserve">Подпрограмма "Развитие физической культуры, спорта и молодежной политики на территории   МО "Сусанинское сельское поселение" </t>
  </si>
  <si>
    <t xml:space="preserve">Подпрограмма  "Устойчивое  развитие сельской  территории  МО "Сусанинское сельское поселение" </t>
  </si>
  <si>
    <t>Обеспечение выплат стимулирующего характера</t>
  </si>
  <si>
    <t>71 4 7036</t>
  </si>
  <si>
    <t>111</t>
  </si>
  <si>
    <t xml:space="preserve">Расходы на выплаты персоналу казенных учреждений </t>
  </si>
  <si>
    <t>Массовый спорт</t>
  </si>
  <si>
    <t xml:space="preserve">Подпрограмма  "Жилищно-коммунальное хозяйство  и благоустройство территории МО "Сусанинское сельское поселение" </t>
  </si>
  <si>
    <t>Перечисление ежемесячных взносов в фонд капитального ремонта общего имущества  в многоквартирном доме</t>
  </si>
  <si>
    <t>Мероприятия в области коммунального  хозяйства</t>
  </si>
  <si>
    <t xml:space="preserve">Мероприятия по ремонту  объектов культуры </t>
  </si>
  <si>
    <t>Бюджетные инвестиции в объекты капитального строительства государственной (муниципальной)  собственности</t>
  </si>
  <si>
    <t>Строительство и реконструкция  спортивных сооружений</t>
  </si>
  <si>
    <t xml:space="preserve">Подпрограмма  "Содержание и развитие улично-дорожной сети   на территории  МО "Сусанинское сельское поселение" </t>
  </si>
  <si>
    <t>Реализация  проектов местных инициатив граждан</t>
  </si>
  <si>
    <t xml:space="preserve">Мероприятия по переселению  граждан из аварийного фонда </t>
  </si>
  <si>
    <t>71 7</t>
  </si>
  <si>
    <t>Мероприятия по борьбе с борщевиком Сосновского</t>
  </si>
  <si>
    <t>Содействие развитию иных форм самоуправления в населенных пунктах, являющихся административными центрами</t>
  </si>
  <si>
    <t>61 7 00 11020</t>
  </si>
  <si>
    <t>61 7 00 11040</t>
  </si>
  <si>
    <t>61 7 00 10400</t>
  </si>
  <si>
    <t>61 8 00 11030</t>
  </si>
  <si>
    <t>61 8 00 11050</t>
  </si>
  <si>
    <t>61 8 00 71340</t>
  </si>
  <si>
    <t>61 8 0011030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</si>
  <si>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</si>
  <si>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</si>
  <si>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</si>
  <si>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</si>
  <si>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</si>
  <si>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</si>
  <si>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</si>
  <si>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</si>
  <si>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62 9 00 15030</t>
  </si>
  <si>
    <t>62 9 00 15050</t>
  </si>
  <si>
    <t>62 9 00 15060</t>
  </si>
  <si>
    <t>62 9 00 15070</t>
  </si>
  <si>
    <t>62 9 00 15280</t>
  </si>
  <si>
    <t>62 9 00 51180</t>
  </si>
  <si>
    <t>71 1 15 15160</t>
  </si>
  <si>
    <t>72 1 15 15160</t>
  </si>
  <si>
    <t>71 1 15 15170</t>
  </si>
  <si>
    <t>72 1 15 15170</t>
  </si>
  <si>
    <t>71 1 15 15180</t>
  </si>
  <si>
    <t>72 1 15 15180</t>
  </si>
  <si>
    <t>71 1 15 15330</t>
  </si>
  <si>
    <t>71 1 15 15510</t>
  </si>
  <si>
    <t>71 2 15 15090</t>
  </si>
  <si>
    <t>71 2 15 15100</t>
  </si>
  <si>
    <t>71 2 15 15120</t>
  </si>
  <si>
    <t>71 2 15 15690</t>
  </si>
  <si>
    <t>71 3 15 15210</t>
  </si>
  <si>
    <t>71 3 15 15220</t>
  </si>
  <si>
    <t>71 3 15 15380</t>
  </si>
  <si>
    <t>71 3 15 15410</t>
  </si>
  <si>
    <t>71 3 15 15420</t>
  </si>
  <si>
    <t>71 3 15 15530</t>
  </si>
  <si>
    <t>71 3 15 16400</t>
  </si>
  <si>
    <t>71 4 15 12500</t>
  </si>
  <si>
    <t>71 4 15 12600</t>
  </si>
  <si>
    <t>71 4 15 15630</t>
  </si>
  <si>
    <t>71 5 15 15230</t>
  </si>
  <si>
    <t>71 5 15 15340</t>
  </si>
  <si>
    <t>71 5 15 15660</t>
  </si>
  <si>
    <t>71 6 15 16180</t>
  </si>
  <si>
    <t>71 7 15 15390</t>
  </si>
  <si>
    <t>71 7 15 15610</t>
  </si>
  <si>
    <t>71 6 15 16390</t>
  </si>
  <si>
    <t xml:space="preserve">Не программная   часть </t>
  </si>
  <si>
    <t>79 2 00 16490</t>
  </si>
  <si>
    <t>71 3 00 16490</t>
  </si>
  <si>
    <t xml:space="preserve">ВЦП "Мероприятия по борьбе с борщевиком Сосновского на территории МО "Сусанинское сельское  поселение" на 2016 год </t>
  </si>
  <si>
    <t>71 3 15 S9602</t>
  </si>
  <si>
    <t>Бюджет на  2016год   (тыс.руб.)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</si>
  <si>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</si>
  <si>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</si>
  <si>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</si>
  <si>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71 6 15 15640</t>
  </si>
  <si>
    <t>71 3 15 09602</t>
  </si>
  <si>
    <t>Бюджетные инвестиции  на приобретение  объектов недвижимого имущества в  государственную  (муниципальную)  собственность  (Г М Р)</t>
  </si>
  <si>
    <t>Бюджетные инвестиции  на приобретение  объектов недвижимого имущества в  государственную  (муниципальную)  собственность (С С П)</t>
  </si>
  <si>
    <t>119</t>
  </si>
  <si>
    <t xml:space="preserve">Бюджетные инвестиции в объекты капитального строительства государственной (муниципальной)  собственности - за счет средств бюджета Л О  </t>
  </si>
  <si>
    <t>71 3 15 09502</t>
  </si>
  <si>
    <t>Уплата  иных платежей</t>
  </si>
  <si>
    <t>Дорожное хозяйство (дорожные фонды) - бюджет Л О</t>
  </si>
  <si>
    <t>71 7 15 S0140</t>
  </si>
  <si>
    <t>71 7 15 70140</t>
  </si>
  <si>
    <t>71 7  15 S0880</t>
  </si>
  <si>
    <t>71 7 15 S0880</t>
  </si>
  <si>
    <t>71 7  15 70880</t>
  </si>
  <si>
    <t>71 7 15 70880</t>
  </si>
  <si>
    <t>71 7 15 S4390</t>
  </si>
  <si>
    <t>71 7 15 74390</t>
  </si>
  <si>
    <t>71 3 15 S4310</t>
  </si>
  <si>
    <t>71 3 13 S4310</t>
  </si>
  <si>
    <t>Изменения 24.03.2016</t>
  </si>
  <si>
    <t>Бюджет на  2016 год   (тыс.руб.)</t>
  </si>
  <si>
    <t>Изменения 28.06.2016</t>
  </si>
  <si>
    <t>Бюджетные инвестиции в объекты капитального строительства государственной (муниципальной)  собственности - за счет средств фонда  содействия ЖКХ</t>
  </si>
  <si>
    <t>Разработка схемы газификации</t>
  </si>
  <si>
    <t>71 3 15 17002</t>
  </si>
  <si>
    <t>71 3 15 74310</t>
  </si>
  <si>
    <t>71 3 13 74310</t>
  </si>
  <si>
    <t xml:space="preserve">Приложение 6.1 к решению Совета депутатов </t>
  </si>
  <si>
    <t xml:space="preserve">МО "Сусанинское сельское поселение"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</si>
</sst>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  <numFmt numFmtId="179" formatCode="#,##0.000"/>
    <numFmt numFmtId="180" formatCode="0.0000"/>
    <numFmt numFmtId="181" formatCode="0.00000"/>
    <numFmt numFmtId="182" formatCode="#,##0.0000"/>
    <numFmt numFmtId="183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72" fontId="6" fillId="0" borderId="1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4" fillId="0" borderId="11" xfId="0" applyFont="1" applyFill="1" applyBorder="1" applyAlignment="1">
      <alignment wrapText="1"/>
    </xf>
    <xf numFmtId="49" fontId="10" fillId="7" borderId="11" xfId="0" applyNumberFormat="1" applyFont="1" applyFill="1" applyBorder="1" applyAlignment="1">
      <alignment horizontal="center"/>
    </xf>
    <xf numFmtId="49" fontId="14" fillId="7" borderId="11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7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172" fontId="7" fillId="5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justify" vertical="center" wrapText="1"/>
    </xf>
    <xf numFmtId="49" fontId="10" fillId="4" borderId="11" xfId="0" applyNumberFormat="1" applyFont="1" applyFill="1" applyBorder="1" applyAlignment="1">
      <alignment horizontal="justify" vertical="center" wrapText="1"/>
    </xf>
    <xf numFmtId="49" fontId="10" fillId="4" borderId="11" xfId="0" applyNumberFormat="1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9" fontId="14" fillId="4" borderId="11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/>
    </xf>
    <xf numFmtId="49" fontId="16" fillId="4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4" borderId="15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5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15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4" fontId="7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2" fontId="7" fillId="7" borderId="10" xfId="0" applyNumberFormat="1" applyFont="1" applyFill="1" applyBorder="1" applyAlignment="1">
      <alignment horizontal="center"/>
    </xf>
    <xf numFmtId="172" fontId="7" fillId="7" borderId="10" xfId="0" applyNumberFormat="1" applyFont="1" applyFill="1" applyBorder="1" applyAlignment="1">
      <alignment horizontal="center"/>
    </xf>
    <xf numFmtId="172" fontId="7" fillId="3" borderId="10" xfId="0" applyNumberFormat="1" applyFont="1" applyFill="1" applyBorder="1" applyAlignment="1">
      <alignment horizontal="center"/>
    </xf>
    <xf numFmtId="49" fontId="10" fillId="7" borderId="11" xfId="0" applyNumberFormat="1" applyFont="1" applyFill="1" applyBorder="1" applyAlignment="1">
      <alignment horizontal="justify" vertical="center" wrapText="1"/>
    </xf>
    <xf numFmtId="0" fontId="4" fillId="7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72" fontId="7" fillId="4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5" fillId="0" borderId="17" xfId="0" applyNumberFormat="1" applyFont="1" applyBorder="1" applyAlignment="1">
      <alignment horizontal="right"/>
    </xf>
    <xf numFmtId="172" fontId="10" fillId="0" borderId="17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174" fontId="10" fillId="0" borderId="17" xfId="0" applyNumberFormat="1" applyFont="1" applyBorder="1" applyAlignment="1">
      <alignment horizontal="right"/>
    </xf>
    <xf numFmtId="172" fontId="7" fillId="0" borderId="11" xfId="0" applyNumberFormat="1" applyFont="1" applyFill="1" applyBorder="1" applyAlignment="1">
      <alignment horizontal="right"/>
    </xf>
    <xf numFmtId="172" fontId="7" fillId="3" borderId="10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9" fontId="22" fillId="7" borderId="10" xfId="0" applyNumberFormat="1" applyFont="1" applyFill="1" applyBorder="1" applyAlignment="1">
      <alignment horizontal="left" vertical="center" wrapText="1"/>
    </xf>
    <xf numFmtId="174" fontId="7" fillId="4" borderId="10" xfId="0" applyNumberFormat="1" applyFont="1" applyFill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174" fontId="5" fillId="0" borderId="17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172" fontId="5" fillId="4" borderId="11" xfId="0" applyNumberFormat="1" applyFont="1" applyFill="1" applyBorder="1" applyAlignment="1">
      <alignment horizontal="right"/>
    </xf>
    <xf numFmtId="172" fontId="5" fillId="4" borderId="17" xfId="0" applyNumberFormat="1" applyFont="1" applyFill="1" applyBorder="1" applyAlignment="1">
      <alignment horizontal="right"/>
    </xf>
    <xf numFmtId="172" fontId="10" fillId="7" borderId="11" xfId="0" applyNumberFormat="1" applyFont="1" applyFill="1" applyBorder="1" applyAlignment="1">
      <alignment horizontal="right"/>
    </xf>
    <xf numFmtId="172" fontId="10" fillId="7" borderId="17" xfId="0" applyNumberFormat="1" applyFont="1" applyFill="1" applyBorder="1" applyAlignment="1">
      <alignment horizontal="right"/>
    </xf>
    <xf numFmtId="2" fontId="7" fillId="7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72" fontId="7" fillId="7" borderId="10" xfId="0" applyNumberFormat="1" applyFont="1" applyFill="1" applyBorder="1" applyAlignment="1">
      <alignment horizontal="right"/>
    </xf>
    <xf numFmtId="0" fontId="16" fillId="0" borderId="0" xfId="0" applyFont="1" applyAlignment="1">
      <alignment wrapText="1"/>
    </xf>
    <xf numFmtId="0" fontId="5" fillId="0" borderId="10" xfId="0" applyFont="1" applyBorder="1" applyAlignment="1">
      <alignment horizontal="right"/>
    </xf>
    <xf numFmtId="179" fontId="10" fillId="0" borderId="11" xfId="0" applyNumberFormat="1" applyFont="1" applyFill="1" applyBorder="1" applyAlignment="1">
      <alignment horizontal="center"/>
    </xf>
    <xf numFmtId="174" fontId="4" fillId="7" borderId="10" xfId="0" applyNumberFormat="1" applyFont="1" applyFill="1" applyBorder="1" applyAlignment="1">
      <alignment horizontal="right"/>
    </xf>
    <xf numFmtId="174" fontId="4" fillId="7" borderId="10" xfId="0" applyNumberFormat="1" applyFont="1" applyFill="1" applyBorder="1" applyAlignment="1">
      <alignment horizontal="center"/>
    </xf>
    <xf numFmtId="174" fontId="4" fillId="4" borderId="10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/>
    </xf>
    <xf numFmtId="172" fontId="4" fillId="4" borderId="10" xfId="0" applyNumberFormat="1" applyFont="1" applyFill="1" applyBorder="1" applyAlignment="1">
      <alignment horizontal="center"/>
    </xf>
    <xf numFmtId="174" fontId="4" fillId="4" borderId="11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right"/>
    </xf>
    <xf numFmtId="172" fontId="7" fillId="3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181" fontId="5" fillId="0" borderId="11" xfId="0" applyNumberFormat="1" applyFont="1" applyBorder="1" applyAlignment="1">
      <alignment/>
    </xf>
    <xf numFmtId="174" fontId="12" fillId="4" borderId="10" xfId="0" applyNumberFormat="1" applyFont="1" applyFill="1" applyBorder="1" applyAlignment="1">
      <alignment horizontal="right"/>
    </xf>
    <xf numFmtId="49" fontId="14" fillId="0" borderId="11" xfId="0" applyNumberFormat="1" applyFont="1" applyBorder="1" applyAlignment="1">
      <alignment horizontal="justify" vertical="center" wrapText="1"/>
    </xf>
    <xf numFmtId="172" fontId="10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/>
    </xf>
    <xf numFmtId="180" fontId="5" fillId="0" borderId="11" xfId="0" applyNumberFormat="1" applyFont="1" applyBorder="1" applyAlignment="1">
      <alignment/>
    </xf>
    <xf numFmtId="174" fontId="7" fillId="3" borderId="10" xfId="0" applyNumberFormat="1" applyFont="1" applyFill="1" applyBorder="1" applyAlignment="1">
      <alignment horizontal="right"/>
    </xf>
    <xf numFmtId="180" fontId="7" fillId="4" borderId="10" xfId="0" applyNumberFormat="1" applyFont="1" applyFill="1" applyBorder="1" applyAlignment="1">
      <alignment horizontal="center"/>
    </xf>
    <xf numFmtId="180" fontId="7" fillId="4" borderId="10" xfId="0" applyNumberFormat="1" applyFont="1" applyFill="1" applyBorder="1" applyAlignment="1">
      <alignment horizontal="right"/>
    </xf>
    <xf numFmtId="180" fontId="12" fillId="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4" fontId="10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0" fillId="0" borderId="18" xfId="0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1"/>
  <sheetViews>
    <sheetView tabSelected="1" zoomScalePageLayoutView="0" workbookViewId="0" topLeftCell="A1">
      <pane xSplit="1" ySplit="9" topLeftCell="B8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6" sqref="D6"/>
    </sheetView>
  </sheetViews>
  <sheetFormatPr defaultColWidth="9.00390625" defaultRowHeight="12.75"/>
  <cols>
    <col min="1" max="1" width="47.50390625" style="2" customWidth="1"/>
    <col min="2" max="2" width="11.125" style="3" customWidth="1"/>
    <col min="3" max="3" width="5.625" style="1" customWidth="1"/>
    <col min="4" max="4" width="6.75390625" style="1" customWidth="1"/>
    <col min="5" max="5" width="10.50390625" style="1" hidden="1" customWidth="1"/>
    <col min="6" max="6" width="12.625" style="117" hidden="1" customWidth="1"/>
    <col min="7" max="7" width="9.875" style="117" hidden="1" customWidth="1"/>
    <col min="8" max="8" width="10.125" style="0" hidden="1" customWidth="1"/>
    <col min="9" max="9" width="9.625" style="0" hidden="1" customWidth="1"/>
    <col min="10" max="10" width="15.75390625" style="0" customWidth="1"/>
  </cols>
  <sheetData>
    <row r="1" spans="1:5" ht="5.25" customHeight="1">
      <c r="A1" s="90"/>
      <c r="B1" s="180"/>
      <c r="C1" s="180"/>
      <c r="D1" s="180"/>
      <c r="E1" s="180"/>
    </row>
    <row r="2" spans="1:5" ht="5.25" customHeight="1">
      <c r="A2" s="90"/>
      <c r="B2" s="90"/>
      <c r="C2" s="90"/>
      <c r="D2" s="90"/>
      <c r="E2" s="90"/>
    </row>
    <row r="3" spans="1:13" ht="15.75" customHeight="1">
      <c r="A3" s="184" t="s">
        <v>245</v>
      </c>
      <c r="B3" s="184"/>
      <c r="C3" s="184"/>
      <c r="D3" s="184"/>
      <c r="E3" s="184"/>
      <c r="F3" s="184"/>
      <c r="G3" s="184"/>
      <c r="H3" s="184"/>
      <c r="I3" s="184"/>
      <c r="J3" s="184"/>
      <c r="M3" s="144"/>
    </row>
    <row r="4" spans="1:10" ht="15.75" customHeight="1">
      <c r="A4" s="185" t="s">
        <v>246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3.25" customHeight="1">
      <c r="A5" s="17"/>
      <c r="B5" s="177" t="s">
        <v>4</v>
      </c>
      <c r="C5" s="177"/>
      <c r="D5" s="177"/>
      <c r="E5" s="178" t="s">
        <v>214</v>
      </c>
      <c r="F5" s="181" t="s">
        <v>237</v>
      </c>
      <c r="G5" s="178" t="s">
        <v>214</v>
      </c>
      <c r="H5" s="178" t="s">
        <v>238</v>
      </c>
      <c r="I5" s="181" t="s">
        <v>239</v>
      </c>
      <c r="J5" s="178" t="s">
        <v>238</v>
      </c>
    </row>
    <row r="6" spans="1:10" ht="21.75" customHeight="1">
      <c r="A6" s="26" t="s">
        <v>1</v>
      </c>
      <c r="B6" s="7" t="s">
        <v>0</v>
      </c>
      <c r="C6" s="7" t="s">
        <v>40</v>
      </c>
      <c r="D6" s="7" t="s">
        <v>107</v>
      </c>
      <c r="E6" s="179"/>
      <c r="F6" s="182"/>
      <c r="G6" s="179"/>
      <c r="H6" s="179"/>
      <c r="I6" s="182"/>
      <c r="J6" s="179"/>
    </row>
    <row r="7" spans="1:10" ht="14.25" customHeight="1" thickBot="1">
      <c r="A7" s="9">
        <v>1</v>
      </c>
      <c r="B7" s="10">
        <v>2</v>
      </c>
      <c r="C7" s="10">
        <v>3</v>
      </c>
      <c r="D7" s="10">
        <v>4</v>
      </c>
      <c r="E7" s="9">
        <v>5</v>
      </c>
      <c r="F7" s="157">
        <v>6</v>
      </c>
      <c r="G7" s="157">
        <v>7</v>
      </c>
      <c r="H7" s="158">
        <v>8</v>
      </c>
      <c r="I7" s="158">
        <v>9</v>
      </c>
      <c r="J7" s="158">
        <v>10</v>
      </c>
    </row>
    <row r="8" spans="1:10" ht="15" hidden="1">
      <c r="A8" s="70" t="s">
        <v>6</v>
      </c>
      <c r="B8" s="71"/>
      <c r="C8" s="71"/>
      <c r="D8" s="71"/>
      <c r="E8" s="72"/>
      <c r="F8" s="145"/>
      <c r="G8" s="145"/>
      <c r="H8" s="156"/>
      <c r="I8" s="156"/>
      <c r="J8" s="156"/>
    </row>
    <row r="9" spans="1:10" ht="15">
      <c r="A9" s="73" t="s">
        <v>99</v>
      </c>
      <c r="B9" s="74"/>
      <c r="C9" s="74"/>
      <c r="D9" s="74"/>
      <c r="E9" s="108"/>
      <c r="F9" s="128"/>
      <c r="G9" s="108"/>
      <c r="H9" s="155"/>
      <c r="I9" s="155"/>
      <c r="J9" s="155"/>
    </row>
    <row r="10" spans="1:10" ht="29.25" customHeight="1">
      <c r="A10" s="131" t="s">
        <v>105</v>
      </c>
      <c r="B10" s="75">
        <v>71</v>
      </c>
      <c r="C10" s="47"/>
      <c r="D10" s="47"/>
      <c r="E10" s="148">
        <f aca="true" t="shared" si="0" ref="E10:J10">SUM(E11,E27,E43,E88,E105,E125,E115)</f>
        <v>32110.583</v>
      </c>
      <c r="F10" s="147">
        <f t="shared" si="0"/>
        <v>9897.902</v>
      </c>
      <c r="G10" s="147">
        <f t="shared" si="0"/>
        <v>42008.485</v>
      </c>
      <c r="H10" s="147">
        <f t="shared" si="0"/>
        <v>42008.485</v>
      </c>
      <c r="I10" s="147">
        <f t="shared" si="0"/>
        <v>11175.3072</v>
      </c>
      <c r="J10" s="147">
        <f t="shared" si="0"/>
        <v>53183.7922</v>
      </c>
    </row>
    <row r="11" spans="1:10" ht="39">
      <c r="A11" s="49" t="s">
        <v>137</v>
      </c>
      <c r="B11" s="50" t="s">
        <v>82</v>
      </c>
      <c r="C11" s="50"/>
      <c r="D11" s="50"/>
      <c r="E11" s="8">
        <f aca="true" t="shared" si="1" ref="E11:J11">E12+E15+E18+E21+E24</f>
        <v>1160</v>
      </c>
      <c r="F11" s="118">
        <f t="shared" si="1"/>
        <v>0</v>
      </c>
      <c r="G11" s="118">
        <f t="shared" si="1"/>
        <v>1160</v>
      </c>
      <c r="H11" s="118">
        <f t="shared" si="1"/>
        <v>1160</v>
      </c>
      <c r="I11" s="172">
        <f t="shared" si="1"/>
        <v>2.2134</v>
      </c>
      <c r="J11" s="173">
        <f t="shared" si="1"/>
        <v>1162.2134</v>
      </c>
    </row>
    <row r="12" spans="1:16" s="54" customFormat="1" ht="26.25">
      <c r="A12" s="52" t="s">
        <v>94</v>
      </c>
      <c r="B12" s="111" t="s">
        <v>180</v>
      </c>
      <c r="C12" s="53"/>
      <c r="D12" s="53"/>
      <c r="E12" s="24">
        <f>E13</f>
        <v>630</v>
      </c>
      <c r="F12" s="127">
        <f>F13</f>
        <v>100</v>
      </c>
      <c r="G12" s="122">
        <f>SUM(E12:F12)</f>
        <v>730</v>
      </c>
      <c r="H12" s="122">
        <v>730</v>
      </c>
      <c r="I12" s="122"/>
      <c r="J12" s="122">
        <f>SUM(H12:I12)</f>
        <v>730</v>
      </c>
      <c r="K12"/>
      <c r="L12"/>
      <c r="M12"/>
      <c r="N12"/>
      <c r="O12"/>
      <c r="P12"/>
    </row>
    <row r="13" spans="1:10" ht="20.25">
      <c r="A13" s="94" t="s">
        <v>106</v>
      </c>
      <c r="B13" s="58" t="s">
        <v>180</v>
      </c>
      <c r="C13" s="58">
        <v>242</v>
      </c>
      <c r="D13" s="58"/>
      <c r="E13" s="36">
        <f>E14</f>
        <v>630</v>
      </c>
      <c r="F13" s="120">
        <f>F14</f>
        <v>100</v>
      </c>
      <c r="G13" s="123">
        <f>SUM(E13:F13)</f>
        <v>730</v>
      </c>
      <c r="H13" s="123">
        <v>730</v>
      </c>
      <c r="I13" s="159"/>
      <c r="J13" s="160">
        <f>SUM(H13:I13)</f>
        <v>730</v>
      </c>
    </row>
    <row r="14" spans="1:10" ht="13.5">
      <c r="A14" s="95" t="s">
        <v>109</v>
      </c>
      <c r="B14" s="58" t="s">
        <v>181</v>
      </c>
      <c r="C14" s="58">
        <v>242</v>
      </c>
      <c r="D14" s="59" t="s">
        <v>20</v>
      </c>
      <c r="E14" s="36">
        <v>630</v>
      </c>
      <c r="F14" s="120">
        <v>100</v>
      </c>
      <c r="G14" s="123">
        <f>SUM(E14:F14)</f>
        <v>730</v>
      </c>
      <c r="H14" s="123">
        <v>730</v>
      </c>
      <c r="I14" s="159"/>
      <c r="J14" s="160">
        <f aca="true" t="shared" si="2" ref="J14:J26">SUM(H14:I14)</f>
        <v>730</v>
      </c>
    </row>
    <row r="15" spans="1:16" s="54" customFormat="1" ht="26.25">
      <c r="A15" s="52" t="s">
        <v>70</v>
      </c>
      <c r="B15" s="111" t="s">
        <v>182</v>
      </c>
      <c r="C15" s="53"/>
      <c r="D15" s="53"/>
      <c r="E15" s="119">
        <f>E16</f>
        <v>100</v>
      </c>
      <c r="F15" s="119">
        <f>F16</f>
        <v>-100</v>
      </c>
      <c r="G15" s="127">
        <f>G16</f>
        <v>0</v>
      </c>
      <c r="H15" s="127">
        <f>H16</f>
        <v>0</v>
      </c>
      <c r="I15" s="159"/>
      <c r="J15" s="160">
        <f t="shared" si="2"/>
        <v>0</v>
      </c>
      <c r="K15"/>
      <c r="L15"/>
      <c r="M15"/>
      <c r="N15"/>
      <c r="O15"/>
      <c r="P15"/>
    </row>
    <row r="16" spans="1:10" ht="20.25">
      <c r="A16" s="94" t="s">
        <v>106</v>
      </c>
      <c r="B16" s="58" t="s">
        <v>182</v>
      </c>
      <c r="C16" s="58">
        <v>244</v>
      </c>
      <c r="D16" s="59"/>
      <c r="E16" s="130">
        <f>E17</f>
        <v>100</v>
      </c>
      <c r="F16" s="130">
        <f>F17</f>
        <v>-100</v>
      </c>
      <c r="G16" s="123">
        <f aca="true" t="shared" si="3" ref="G16:H26">SUM(E16:F16)</f>
        <v>0</v>
      </c>
      <c r="H16" s="123">
        <v>0</v>
      </c>
      <c r="I16" s="159"/>
      <c r="J16" s="160">
        <f t="shared" si="2"/>
        <v>0</v>
      </c>
    </row>
    <row r="17" spans="1:10" ht="13.5" customHeight="1">
      <c r="A17" s="12" t="s">
        <v>117</v>
      </c>
      <c r="B17" s="58" t="s">
        <v>183</v>
      </c>
      <c r="C17" s="58">
        <v>244</v>
      </c>
      <c r="D17" s="59" t="s">
        <v>21</v>
      </c>
      <c r="E17" s="36">
        <v>100</v>
      </c>
      <c r="F17" s="120">
        <v>-100</v>
      </c>
      <c r="G17" s="123">
        <f t="shared" si="3"/>
        <v>0</v>
      </c>
      <c r="H17" s="123">
        <v>0</v>
      </c>
      <c r="I17" s="159"/>
      <c r="J17" s="160">
        <f t="shared" si="2"/>
        <v>0</v>
      </c>
    </row>
    <row r="18" spans="1:16" s="54" customFormat="1" ht="13.5">
      <c r="A18" s="56" t="s">
        <v>18</v>
      </c>
      <c r="B18" s="111" t="s">
        <v>184</v>
      </c>
      <c r="C18" s="53"/>
      <c r="D18" s="59"/>
      <c r="E18" s="24">
        <f>E19</f>
        <v>400</v>
      </c>
      <c r="F18" s="121"/>
      <c r="G18" s="124">
        <f t="shared" si="3"/>
        <v>400</v>
      </c>
      <c r="H18" s="124">
        <f t="shared" si="3"/>
        <v>400</v>
      </c>
      <c r="I18" s="159"/>
      <c r="J18" s="160">
        <f t="shared" si="2"/>
        <v>400</v>
      </c>
      <c r="K18"/>
      <c r="L18"/>
      <c r="M18"/>
      <c r="N18"/>
      <c r="O18"/>
      <c r="P18"/>
    </row>
    <row r="19" spans="1:10" ht="20.25">
      <c r="A19" s="94" t="s">
        <v>106</v>
      </c>
      <c r="B19" s="58" t="s">
        <v>184</v>
      </c>
      <c r="C19" s="58">
        <v>244</v>
      </c>
      <c r="D19" s="59"/>
      <c r="E19" s="36">
        <f>E20</f>
        <v>400</v>
      </c>
      <c r="F19" s="121"/>
      <c r="G19" s="123">
        <f t="shared" si="3"/>
        <v>400</v>
      </c>
      <c r="H19" s="123">
        <f t="shared" si="3"/>
        <v>400</v>
      </c>
      <c r="I19" s="159"/>
      <c r="J19" s="160">
        <f t="shared" si="2"/>
        <v>400</v>
      </c>
    </row>
    <row r="20" spans="1:10" ht="12" customHeight="1">
      <c r="A20" s="12" t="s">
        <v>117</v>
      </c>
      <c r="B20" s="58" t="s">
        <v>185</v>
      </c>
      <c r="C20" s="58">
        <v>244</v>
      </c>
      <c r="D20" s="59" t="s">
        <v>21</v>
      </c>
      <c r="E20" s="36">
        <v>400</v>
      </c>
      <c r="F20" s="121"/>
      <c r="G20" s="123">
        <f t="shared" si="3"/>
        <v>400</v>
      </c>
      <c r="H20" s="123">
        <f t="shared" si="3"/>
        <v>400</v>
      </c>
      <c r="I20" s="159"/>
      <c r="J20" s="160">
        <f t="shared" si="2"/>
        <v>400</v>
      </c>
    </row>
    <row r="21" spans="1:16" s="54" customFormat="1" ht="24" customHeight="1">
      <c r="A21" s="55" t="s">
        <v>72</v>
      </c>
      <c r="B21" s="111" t="s">
        <v>186</v>
      </c>
      <c r="C21" s="53"/>
      <c r="D21" s="59"/>
      <c r="E21" s="24">
        <f>E22</f>
        <v>20</v>
      </c>
      <c r="F21" s="121"/>
      <c r="G21" s="124">
        <f t="shared" si="3"/>
        <v>20</v>
      </c>
      <c r="H21" s="124">
        <f t="shared" si="3"/>
        <v>20</v>
      </c>
      <c r="I21" s="159">
        <v>2.2134</v>
      </c>
      <c r="J21" s="170">
        <f t="shared" si="2"/>
        <v>22.2134</v>
      </c>
      <c r="K21"/>
      <c r="L21"/>
      <c r="M21"/>
      <c r="N21"/>
      <c r="O21"/>
      <c r="P21"/>
    </row>
    <row r="22" spans="1:10" ht="24" customHeight="1">
      <c r="A22" s="94" t="s">
        <v>106</v>
      </c>
      <c r="B22" s="58" t="s">
        <v>186</v>
      </c>
      <c r="C22" s="58">
        <v>244</v>
      </c>
      <c r="D22" s="59"/>
      <c r="E22" s="36">
        <f>E23</f>
        <v>20</v>
      </c>
      <c r="F22" s="121"/>
      <c r="G22" s="123">
        <f t="shared" si="3"/>
        <v>20</v>
      </c>
      <c r="H22" s="123">
        <f t="shared" si="3"/>
        <v>20</v>
      </c>
      <c r="I22" s="159"/>
      <c r="J22" s="170">
        <f t="shared" si="2"/>
        <v>20</v>
      </c>
    </row>
    <row r="23" spans="1:10" ht="12.75" customHeight="1">
      <c r="A23" s="12" t="s">
        <v>118</v>
      </c>
      <c r="B23" s="58" t="s">
        <v>186</v>
      </c>
      <c r="C23" s="58">
        <v>244</v>
      </c>
      <c r="D23" s="59" t="s">
        <v>19</v>
      </c>
      <c r="E23" s="36">
        <v>20</v>
      </c>
      <c r="F23" s="121"/>
      <c r="G23" s="123">
        <f t="shared" si="3"/>
        <v>20</v>
      </c>
      <c r="H23" s="123">
        <f t="shared" si="3"/>
        <v>20</v>
      </c>
      <c r="I23" s="159">
        <v>2.2134</v>
      </c>
      <c r="J23" s="170">
        <f t="shared" si="2"/>
        <v>22.2134</v>
      </c>
    </row>
    <row r="24" spans="1:16" s="54" customFormat="1" ht="13.5">
      <c r="A24" s="56" t="s">
        <v>71</v>
      </c>
      <c r="B24" s="111" t="s">
        <v>187</v>
      </c>
      <c r="C24" s="53"/>
      <c r="D24" s="59"/>
      <c r="E24" s="24">
        <v>10</v>
      </c>
      <c r="F24" s="121"/>
      <c r="G24" s="124">
        <f t="shared" si="3"/>
        <v>10</v>
      </c>
      <c r="H24" s="124">
        <f t="shared" si="3"/>
        <v>10</v>
      </c>
      <c r="I24" s="159"/>
      <c r="J24" s="160">
        <f t="shared" si="2"/>
        <v>10</v>
      </c>
      <c r="K24"/>
      <c r="L24"/>
      <c r="M24"/>
      <c r="N24"/>
      <c r="O24"/>
      <c r="P24"/>
    </row>
    <row r="25" spans="1:10" ht="20.25">
      <c r="A25" s="94" t="s">
        <v>106</v>
      </c>
      <c r="B25" s="58" t="s">
        <v>187</v>
      </c>
      <c r="C25" s="58">
        <v>244</v>
      </c>
      <c r="D25" s="59"/>
      <c r="E25" s="36">
        <v>10</v>
      </c>
      <c r="F25" s="121"/>
      <c r="G25" s="123">
        <f t="shared" si="3"/>
        <v>10</v>
      </c>
      <c r="H25" s="123">
        <f t="shared" si="3"/>
        <v>10</v>
      </c>
      <c r="I25" s="159"/>
      <c r="J25" s="160">
        <f t="shared" si="2"/>
        <v>10</v>
      </c>
    </row>
    <row r="26" spans="1:10" ht="14.25" customHeight="1">
      <c r="A26" s="13" t="s">
        <v>117</v>
      </c>
      <c r="B26" s="58" t="s">
        <v>187</v>
      </c>
      <c r="C26" s="58">
        <v>244</v>
      </c>
      <c r="D26" s="59" t="s">
        <v>21</v>
      </c>
      <c r="E26" s="36">
        <v>10</v>
      </c>
      <c r="F26" s="121"/>
      <c r="G26" s="123">
        <f t="shared" si="3"/>
        <v>10</v>
      </c>
      <c r="H26" s="123">
        <f t="shared" si="3"/>
        <v>10</v>
      </c>
      <c r="I26" s="159"/>
      <c r="J26" s="160">
        <f t="shared" si="2"/>
        <v>10</v>
      </c>
    </row>
    <row r="27" spans="1:10" ht="26.25">
      <c r="A27" s="49" t="s">
        <v>138</v>
      </c>
      <c r="B27" s="50" t="s">
        <v>83</v>
      </c>
      <c r="C27" s="50"/>
      <c r="D27" s="50"/>
      <c r="E27" s="8">
        <f aca="true" t="shared" si="4" ref="E27:J27">E28+E31+E34+E37+E40</f>
        <v>200</v>
      </c>
      <c r="F27" s="118">
        <f t="shared" si="4"/>
        <v>0</v>
      </c>
      <c r="G27" s="118">
        <f t="shared" si="4"/>
        <v>200</v>
      </c>
      <c r="H27" s="118">
        <f t="shared" si="4"/>
        <v>200</v>
      </c>
      <c r="I27" s="118">
        <f t="shared" si="4"/>
        <v>0</v>
      </c>
      <c r="J27" s="118">
        <f t="shared" si="4"/>
        <v>200</v>
      </c>
    </row>
    <row r="28" spans="1:10" ht="13.5">
      <c r="A28" s="56" t="s">
        <v>73</v>
      </c>
      <c r="B28" s="111" t="s">
        <v>188</v>
      </c>
      <c r="C28" s="53"/>
      <c r="D28" s="59"/>
      <c r="E28" s="24">
        <f>E29</f>
        <v>50</v>
      </c>
      <c r="F28" s="119">
        <f>F29</f>
        <v>0</v>
      </c>
      <c r="G28" s="119">
        <f>G29</f>
        <v>50</v>
      </c>
      <c r="H28" s="119">
        <f>H29</f>
        <v>50</v>
      </c>
      <c r="I28" s="159"/>
      <c r="J28" s="160">
        <f>SUM(H28:I28)</f>
        <v>50</v>
      </c>
    </row>
    <row r="29" spans="1:10" ht="20.25">
      <c r="A29" s="94" t="s">
        <v>106</v>
      </c>
      <c r="B29" s="58" t="s">
        <v>188</v>
      </c>
      <c r="C29" s="58">
        <v>244</v>
      </c>
      <c r="D29" s="59"/>
      <c r="E29" s="36">
        <f>E30</f>
        <v>50</v>
      </c>
      <c r="F29" s="121"/>
      <c r="G29" s="123">
        <f aca="true" t="shared" si="5" ref="G29:H42">SUM(E29:F29)</f>
        <v>50</v>
      </c>
      <c r="H29" s="123">
        <f t="shared" si="5"/>
        <v>50</v>
      </c>
      <c r="I29" s="159"/>
      <c r="J29" s="160">
        <f aca="true" t="shared" si="6" ref="J29:J42">SUM(H29:I29)</f>
        <v>50</v>
      </c>
    </row>
    <row r="30" spans="1:10" ht="24.75" customHeight="1">
      <c r="A30" s="12" t="s">
        <v>119</v>
      </c>
      <c r="B30" s="58" t="s">
        <v>188</v>
      </c>
      <c r="C30" s="58">
        <v>244</v>
      </c>
      <c r="D30" s="59" t="s">
        <v>16</v>
      </c>
      <c r="E30" s="36">
        <v>50</v>
      </c>
      <c r="F30" s="121"/>
      <c r="G30" s="123">
        <f t="shared" si="5"/>
        <v>50</v>
      </c>
      <c r="H30" s="123">
        <f t="shared" si="5"/>
        <v>50</v>
      </c>
      <c r="I30" s="159"/>
      <c r="J30" s="160">
        <f t="shared" si="6"/>
        <v>50</v>
      </c>
    </row>
    <row r="31" spans="1:10" ht="33.75">
      <c r="A31" s="93" t="s">
        <v>74</v>
      </c>
      <c r="B31" s="111" t="s">
        <v>189</v>
      </c>
      <c r="C31" s="53"/>
      <c r="D31" s="59"/>
      <c r="E31" s="24">
        <f>E32</f>
        <v>25</v>
      </c>
      <c r="F31" s="121"/>
      <c r="G31" s="124">
        <f t="shared" si="5"/>
        <v>25</v>
      </c>
      <c r="H31" s="124">
        <f t="shared" si="5"/>
        <v>25</v>
      </c>
      <c r="I31" s="159"/>
      <c r="J31" s="160">
        <f t="shared" si="6"/>
        <v>25</v>
      </c>
    </row>
    <row r="32" spans="1:10" ht="20.25">
      <c r="A32" s="94" t="s">
        <v>106</v>
      </c>
      <c r="B32" s="58" t="s">
        <v>189</v>
      </c>
      <c r="C32" s="58">
        <v>244</v>
      </c>
      <c r="D32" s="59"/>
      <c r="E32" s="36">
        <f>E33</f>
        <v>25</v>
      </c>
      <c r="F32" s="121"/>
      <c r="G32" s="123">
        <f t="shared" si="5"/>
        <v>25</v>
      </c>
      <c r="H32" s="123">
        <f t="shared" si="5"/>
        <v>25</v>
      </c>
      <c r="I32" s="159"/>
      <c r="J32" s="160">
        <f t="shared" si="6"/>
        <v>25</v>
      </c>
    </row>
    <row r="33" spans="1:10" ht="21" customHeight="1">
      <c r="A33" s="12" t="s">
        <v>119</v>
      </c>
      <c r="B33" s="58" t="s">
        <v>189</v>
      </c>
      <c r="C33" s="58">
        <v>244</v>
      </c>
      <c r="D33" s="59" t="s">
        <v>16</v>
      </c>
      <c r="E33" s="36">
        <v>25</v>
      </c>
      <c r="F33" s="121"/>
      <c r="G33" s="123">
        <f t="shared" si="5"/>
        <v>25</v>
      </c>
      <c r="H33" s="123">
        <f t="shared" si="5"/>
        <v>25</v>
      </c>
      <c r="I33" s="159"/>
      <c r="J33" s="160">
        <f t="shared" si="6"/>
        <v>25</v>
      </c>
    </row>
    <row r="34" spans="1:10" ht="13.5">
      <c r="A34" s="56" t="s">
        <v>75</v>
      </c>
      <c r="B34" s="111" t="s">
        <v>190</v>
      </c>
      <c r="C34" s="53"/>
      <c r="D34" s="87"/>
      <c r="E34" s="24">
        <f>E35</f>
        <v>100</v>
      </c>
      <c r="F34" s="121"/>
      <c r="G34" s="124">
        <f t="shared" si="5"/>
        <v>100</v>
      </c>
      <c r="H34" s="124">
        <f t="shared" si="5"/>
        <v>100</v>
      </c>
      <c r="I34" s="159"/>
      <c r="J34" s="160">
        <f t="shared" si="6"/>
        <v>100</v>
      </c>
    </row>
    <row r="35" spans="1:10" ht="20.25">
      <c r="A35" s="94" t="s">
        <v>106</v>
      </c>
      <c r="B35" s="58" t="s">
        <v>190</v>
      </c>
      <c r="C35" s="58">
        <v>244</v>
      </c>
      <c r="D35" s="59"/>
      <c r="E35" s="36">
        <f>E36</f>
        <v>100</v>
      </c>
      <c r="F35" s="121"/>
      <c r="G35" s="123">
        <f t="shared" si="5"/>
        <v>100</v>
      </c>
      <c r="H35" s="123">
        <f t="shared" si="5"/>
        <v>100</v>
      </c>
      <c r="I35" s="159"/>
      <c r="J35" s="160">
        <f t="shared" si="6"/>
        <v>100</v>
      </c>
    </row>
    <row r="36" spans="1:10" ht="12" customHeight="1">
      <c r="A36" s="12" t="s">
        <v>133</v>
      </c>
      <c r="B36" s="58" t="s">
        <v>190</v>
      </c>
      <c r="C36" s="58">
        <v>244</v>
      </c>
      <c r="D36" s="59" t="s">
        <v>17</v>
      </c>
      <c r="E36" s="36">
        <v>100</v>
      </c>
      <c r="F36" s="121"/>
      <c r="G36" s="123">
        <f t="shared" si="5"/>
        <v>100</v>
      </c>
      <c r="H36" s="123">
        <f t="shared" si="5"/>
        <v>100</v>
      </c>
      <c r="I36" s="159"/>
      <c r="J36" s="160">
        <f t="shared" si="6"/>
        <v>100</v>
      </c>
    </row>
    <row r="37" spans="1:10" ht="27.75" customHeight="1" hidden="1">
      <c r="A37" s="55" t="s">
        <v>74</v>
      </c>
      <c r="B37" s="53" t="s">
        <v>84</v>
      </c>
      <c r="C37" s="53"/>
      <c r="D37" s="87"/>
      <c r="E37" s="24">
        <f>E38</f>
        <v>0</v>
      </c>
      <c r="F37" s="121"/>
      <c r="G37" s="123">
        <f t="shared" si="5"/>
        <v>0</v>
      </c>
      <c r="H37" s="123">
        <f t="shared" si="5"/>
        <v>0</v>
      </c>
      <c r="I37" s="159"/>
      <c r="J37" s="160">
        <f t="shared" si="6"/>
        <v>0</v>
      </c>
    </row>
    <row r="38" spans="1:10" ht="18" customHeight="1" hidden="1">
      <c r="A38" s="12" t="s">
        <v>96</v>
      </c>
      <c r="B38" s="58" t="s">
        <v>84</v>
      </c>
      <c r="C38" s="58">
        <v>244</v>
      </c>
      <c r="D38" s="59"/>
      <c r="E38" s="24">
        <f>E39</f>
        <v>0</v>
      </c>
      <c r="F38" s="121"/>
      <c r="G38" s="123">
        <f t="shared" si="5"/>
        <v>0</v>
      </c>
      <c r="H38" s="123">
        <f t="shared" si="5"/>
        <v>0</v>
      </c>
      <c r="I38" s="159"/>
      <c r="J38" s="160">
        <f t="shared" si="6"/>
        <v>0</v>
      </c>
    </row>
    <row r="39" spans="1:10" ht="22.5" customHeight="1" hidden="1">
      <c r="A39" s="12" t="s">
        <v>95</v>
      </c>
      <c r="B39" s="58" t="s">
        <v>84</v>
      </c>
      <c r="C39" s="58">
        <v>244</v>
      </c>
      <c r="D39" s="59" t="s">
        <v>16</v>
      </c>
      <c r="E39" s="24">
        <v>0</v>
      </c>
      <c r="F39" s="121"/>
      <c r="G39" s="123">
        <f t="shared" si="5"/>
        <v>0</v>
      </c>
      <c r="H39" s="123">
        <f t="shared" si="5"/>
        <v>0</v>
      </c>
      <c r="I39" s="159"/>
      <c r="J39" s="160">
        <f t="shared" si="6"/>
        <v>0</v>
      </c>
    </row>
    <row r="40" spans="1:10" ht="15" customHeight="1">
      <c r="A40" s="56" t="s">
        <v>120</v>
      </c>
      <c r="B40" s="111" t="s">
        <v>191</v>
      </c>
      <c r="C40" s="53"/>
      <c r="D40" s="87"/>
      <c r="E40" s="24">
        <f>E41</f>
        <v>25</v>
      </c>
      <c r="F40" s="121"/>
      <c r="G40" s="124">
        <f t="shared" si="5"/>
        <v>25</v>
      </c>
      <c r="H40" s="124">
        <f t="shared" si="5"/>
        <v>25</v>
      </c>
      <c r="I40" s="159"/>
      <c r="J40" s="160">
        <f t="shared" si="6"/>
        <v>25</v>
      </c>
    </row>
    <row r="41" spans="1:10" ht="20.25">
      <c r="A41" s="94" t="s">
        <v>106</v>
      </c>
      <c r="B41" s="58" t="s">
        <v>191</v>
      </c>
      <c r="C41" s="58">
        <v>244</v>
      </c>
      <c r="D41" s="59"/>
      <c r="E41" s="36">
        <f>E42</f>
        <v>25</v>
      </c>
      <c r="F41" s="121"/>
      <c r="G41" s="123">
        <f t="shared" si="5"/>
        <v>25</v>
      </c>
      <c r="H41" s="123">
        <f t="shared" si="5"/>
        <v>25</v>
      </c>
      <c r="I41" s="159"/>
      <c r="J41" s="160">
        <f t="shared" si="6"/>
        <v>25</v>
      </c>
    </row>
    <row r="42" spans="1:10" ht="14.25" customHeight="1">
      <c r="A42" s="57" t="s">
        <v>134</v>
      </c>
      <c r="B42" s="58" t="s">
        <v>191</v>
      </c>
      <c r="C42" s="58">
        <v>244</v>
      </c>
      <c r="D42" s="59" t="s">
        <v>28</v>
      </c>
      <c r="E42" s="36">
        <v>25</v>
      </c>
      <c r="F42" s="121"/>
      <c r="G42" s="123">
        <f t="shared" si="5"/>
        <v>25</v>
      </c>
      <c r="H42" s="123">
        <f t="shared" si="5"/>
        <v>25</v>
      </c>
      <c r="I42" s="159"/>
      <c r="J42" s="160">
        <f t="shared" si="6"/>
        <v>25</v>
      </c>
    </row>
    <row r="43" spans="1:10" ht="26.25" customHeight="1">
      <c r="A43" s="49" t="s">
        <v>147</v>
      </c>
      <c r="B43" s="50" t="s">
        <v>86</v>
      </c>
      <c r="C43" s="50"/>
      <c r="D43" s="88"/>
      <c r="E43" s="149">
        <f>E50+E53+E57+E60+E64+E67+E70+E44+E82+E79+E47+E76</f>
        <v>15608.497</v>
      </c>
      <c r="F43" s="166">
        <f>F50+F53+F57+F60+F64+F67+F70+F44+F82+F79+F47+F76+F73</f>
        <v>5977.302000000001</v>
      </c>
      <c r="G43" s="166">
        <f>G50+G53+G57+G60+G64+G67+G70+G44+G82+G79+G47+G76+G73</f>
        <v>21585.799</v>
      </c>
      <c r="H43" s="166">
        <f>H50+H53+H57+H60+H64+H67+H70+H44+H82+H79+H47+H76+H73+H85</f>
        <v>21585.799</v>
      </c>
      <c r="I43" s="174">
        <f>I50+I53+I57+I60+I64+I67+I70+I44+I82+I79+I47+I76+I73+I85</f>
        <v>2943.0937999999996</v>
      </c>
      <c r="J43" s="174">
        <f>J50+J53+J57+J60+J64+J67+J70+J44+J82+J79+J47+J76+J73+J85</f>
        <v>24528.8928</v>
      </c>
    </row>
    <row r="44" spans="1:10" ht="24.75" customHeight="1">
      <c r="A44" s="52" t="s">
        <v>155</v>
      </c>
      <c r="B44" s="111" t="s">
        <v>224</v>
      </c>
      <c r="C44" s="53"/>
      <c r="D44" s="87"/>
      <c r="E44" s="24">
        <f>E45</f>
        <v>0</v>
      </c>
      <c r="F44" s="129">
        <f>F45</f>
        <v>1480.056</v>
      </c>
      <c r="G44" s="126">
        <f aca="true" t="shared" si="7" ref="G44:G49">SUM(E44:F44)</f>
        <v>1480.056</v>
      </c>
      <c r="H44" s="126">
        <v>1480.056</v>
      </c>
      <c r="I44" s="159">
        <f>I45</f>
        <v>369.92346</v>
      </c>
      <c r="J44" s="165">
        <f aca="true" t="shared" si="8" ref="J44:J50">SUM(H44:I44)</f>
        <v>1849.97946</v>
      </c>
    </row>
    <row r="45" spans="1:10" ht="32.25" customHeight="1">
      <c r="A45" s="164" t="s">
        <v>240</v>
      </c>
      <c r="B45" s="58" t="s">
        <v>224</v>
      </c>
      <c r="C45" s="58">
        <v>412</v>
      </c>
      <c r="D45" s="59"/>
      <c r="E45" s="36">
        <f>E46</f>
        <v>0</v>
      </c>
      <c r="F45" s="121">
        <v>1480.056</v>
      </c>
      <c r="G45" s="134">
        <f t="shared" si="7"/>
        <v>1480.056</v>
      </c>
      <c r="H45" s="134">
        <v>1480.056</v>
      </c>
      <c r="I45" s="159">
        <f>I46</f>
        <v>369.92346</v>
      </c>
      <c r="J45" s="165">
        <f t="shared" si="8"/>
        <v>1849.97946</v>
      </c>
    </row>
    <row r="46" spans="1:10" ht="14.25" customHeight="1">
      <c r="A46" s="12" t="s">
        <v>121</v>
      </c>
      <c r="B46" s="58" t="s">
        <v>224</v>
      </c>
      <c r="C46" s="58">
        <v>412</v>
      </c>
      <c r="D46" s="59" t="s">
        <v>22</v>
      </c>
      <c r="E46" s="36"/>
      <c r="F46" s="121">
        <v>1480.056</v>
      </c>
      <c r="G46" s="134">
        <f t="shared" si="7"/>
        <v>1480.056</v>
      </c>
      <c r="H46" s="134">
        <v>1480.056</v>
      </c>
      <c r="I46" s="159">
        <v>369.92346</v>
      </c>
      <c r="J46" s="165">
        <f t="shared" si="8"/>
        <v>1849.97946</v>
      </c>
    </row>
    <row r="47" spans="1:10" ht="26.25" customHeight="1">
      <c r="A47" s="52" t="s">
        <v>155</v>
      </c>
      <c r="B47" s="111" t="s">
        <v>219</v>
      </c>
      <c r="C47" s="53"/>
      <c r="D47" s="87"/>
      <c r="E47" s="36"/>
      <c r="F47" s="129">
        <f>F48</f>
        <v>857.246</v>
      </c>
      <c r="G47" s="126">
        <f t="shared" si="7"/>
        <v>857.246</v>
      </c>
      <c r="H47" s="126">
        <v>857.246</v>
      </c>
      <c r="I47" s="159">
        <f>I48</f>
        <v>1039.0473</v>
      </c>
      <c r="J47" s="165">
        <f t="shared" si="8"/>
        <v>1896.2932999999998</v>
      </c>
    </row>
    <row r="48" spans="1:10" ht="33" customHeight="1">
      <c r="A48" s="164" t="s">
        <v>223</v>
      </c>
      <c r="B48" s="58" t="s">
        <v>219</v>
      </c>
      <c r="C48" s="58">
        <v>412</v>
      </c>
      <c r="D48" s="59"/>
      <c r="E48" s="36"/>
      <c r="F48" s="121">
        <v>857.246</v>
      </c>
      <c r="G48" s="134">
        <f t="shared" si="7"/>
        <v>857.246</v>
      </c>
      <c r="H48" s="134">
        <v>857.246</v>
      </c>
      <c r="I48" s="159">
        <f>I49</f>
        <v>1039.0473</v>
      </c>
      <c r="J48" s="165">
        <f t="shared" si="8"/>
        <v>1896.2932999999998</v>
      </c>
    </row>
    <row r="49" spans="1:10" ht="12" customHeight="1">
      <c r="A49" s="12" t="s">
        <v>121</v>
      </c>
      <c r="B49" s="58" t="s">
        <v>219</v>
      </c>
      <c r="C49" s="58">
        <v>412</v>
      </c>
      <c r="D49" s="59" t="s">
        <v>22</v>
      </c>
      <c r="E49" s="36"/>
      <c r="F49" s="121">
        <v>857.246</v>
      </c>
      <c r="G49" s="134">
        <f t="shared" si="7"/>
        <v>857.246</v>
      </c>
      <c r="H49" s="134">
        <v>857.246</v>
      </c>
      <c r="I49" s="159">
        <v>1039.0473</v>
      </c>
      <c r="J49" s="165">
        <f t="shared" si="8"/>
        <v>1896.2932999999998</v>
      </c>
    </row>
    <row r="50" spans="1:10" ht="13.5">
      <c r="A50" s="60" t="s">
        <v>3</v>
      </c>
      <c r="B50" s="111" t="s">
        <v>192</v>
      </c>
      <c r="C50" s="53"/>
      <c r="D50" s="87"/>
      <c r="E50" s="24">
        <f>E51</f>
        <v>500</v>
      </c>
      <c r="F50" s="119">
        <f>F51</f>
        <v>0</v>
      </c>
      <c r="G50" s="119">
        <f>G51</f>
        <v>500</v>
      </c>
      <c r="H50" s="119">
        <f>H51</f>
        <v>500</v>
      </c>
      <c r="I50" s="159"/>
      <c r="J50" s="160">
        <f t="shared" si="8"/>
        <v>500</v>
      </c>
    </row>
    <row r="51" spans="1:10" ht="20.25">
      <c r="A51" s="94" t="s">
        <v>106</v>
      </c>
      <c r="B51" s="58" t="s">
        <v>192</v>
      </c>
      <c r="C51" s="58">
        <v>244</v>
      </c>
      <c r="D51" s="59"/>
      <c r="E51" s="36">
        <f>E52</f>
        <v>500</v>
      </c>
      <c r="F51" s="121"/>
      <c r="G51" s="123">
        <f aca="true" t="shared" si="9" ref="G51:H81">SUM(E51:F51)</f>
        <v>500</v>
      </c>
      <c r="H51" s="123">
        <f t="shared" si="9"/>
        <v>500</v>
      </c>
      <c r="I51" s="150"/>
      <c r="J51" s="160">
        <f aca="true" t="shared" si="10" ref="J51:J81">SUM(H51:I51)</f>
        <v>500</v>
      </c>
    </row>
    <row r="52" spans="1:10" ht="12" customHeight="1">
      <c r="A52" s="12" t="s">
        <v>121</v>
      </c>
      <c r="B52" s="58" t="s">
        <v>192</v>
      </c>
      <c r="C52" s="58">
        <v>244</v>
      </c>
      <c r="D52" s="59" t="s">
        <v>22</v>
      </c>
      <c r="E52" s="36">
        <v>500</v>
      </c>
      <c r="F52" s="121"/>
      <c r="G52" s="123">
        <f t="shared" si="9"/>
        <v>500</v>
      </c>
      <c r="H52" s="123">
        <f t="shared" si="9"/>
        <v>500</v>
      </c>
      <c r="I52" s="150"/>
      <c r="J52" s="160">
        <f t="shared" si="10"/>
        <v>500</v>
      </c>
    </row>
    <row r="53" spans="1:10" ht="13.5">
      <c r="A53" s="61" t="s">
        <v>76</v>
      </c>
      <c r="B53" s="111" t="s">
        <v>193</v>
      </c>
      <c r="C53" s="53"/>
      <c r="D53" s="87"/>
      <c r="E53" s="24">
        <f>E54+E55</f>
        <v>1800</v>
      </c>
      <c r="F53" s="121"/>
      <c r="G53" s="124">
        <f t="shared" si="9"/>
        <v>1800</v>
      </c>
      <c r="H53" s="124">
        <f t="shared" si="9"/>
        <v>1800</v>
      </c>
      <c r="I53" s="150">
        <f>I54</f>
        <v>200</v>
      </c>
      <c r="J53" s="160">
        <f t="shared" si="10"/>
        <v>2000</v>
      </c>
    </row>
    <row r="54" spans="1:10" ht="20.25">
      <c r="A54" s="94" t="s">
        <v>106</v>
      </c>
      <c r="B54" s="58" t="s">
        <v>193</v>
      </c>
      <c r="C54" s="58">
        <v>244</v>
      </c>
      <c r="D54" s="59"/>
      <c r="E54" s="36">
        <v>890</v>
      </c>
      <c r="F54" s="121"/>
      <c r="G54" s="123">
        <f t="shared" si="9"/>
        <v>890</v>
      </c>
      <c r="H54" s="123">
        <f t="shared" si="9"/>
        <v>890</v>
      </c>
      <c r="I54" s="150">
        <v>200</v>
      </c>
      <c r="J54" s="160">
        <f t="shared" si="10"/>
        <v>1090</v>
      </c>
    </row>
    <row r="55" spans="1:10" ht="24" customHeight="1">
      <c r="A55" s="12" t="s">
        <v>97</v>
      </c>
      <c r="B55" s="58" t="s">
        <v>193</v>
      </c>
      <c r="C55" s="48">
        <v>810</v>
      </c>
      <c r="D55" s="59"/>
      <c r="E55" s="36">
        <f>E56</f>
        <v>910</v>
      </c>
      <c r="F55" s="121"/>
      <c r="G55" s="123">
        <f t="shared" si="9"/>
        <v>910</v>
      </c>
      <c r="H55" s="123">
        <f t="shared" si="9"/>
        <v>910</v>
      </c>
      <c r="I55" s="150"/>
      <c r="J55" s="160">
        <f t="shared" si="10"/>
        <v>910</v>
      </c>
    </row>
    <row r="56" spans="1:10" ht="12" customHeight="1">
      <c r="A56" s="12" t="s">
        <v>122</v>
      </c>
      <c r="B56" s="58" t="s">
        <v>193</v>
      </c>
      <c r="C56" s="48">
        <v>810</v>
      </c>
      <c r="D56" s="59" t="s">
        <v>23</v>
      </c>
      <c r="E56" s="36">
        <v>910</v>
      </c>
      <c r="F56" s="121"/>
      <c r="G56" s="123">
        <f t="shared" si="9"/>
        <v>910</v>
      </c>
      <c r="H56" s="123">
        <f t="shared" si="9"/>
        <v>910</v>
      </c>
      <c r="I56" s="150"/>
      <c r="J56" s="160">
        <f t="shared" si="10"/>
        <v>910</v>
      </c>
    </row>
    <row r="57" spans="1:10" ht="13.5">
      <c r="A57" s="60" t="s">
        <v>77</v>
      </c>
      <c r="B57" s="111" t="s">
        <v>194</v>
      </c>
      <c r="C57" s="53"/>
      <c r="D57" s="87"/>
      <c r="E57" s="24">
        <f>E58</f>
        <v>3500</v>
      </c>
      <c r="F57" s="121"/>
      <c r="G57" s="124">
        <f t="shared" si="9"/>
        <v>3500</v>
      </c>
      <c r="H57" s="124">
        <f t="shared" si="9"/>
        <v>3500</v>
      </c>
      <c r="I57" s="150"/>
      <c r="J57" s="160">
        <f t="shared" si="10"/>
        <v>3500</v>
      </c>
    </row>
    <row r="58" spans="1:10" ht="20.25">
      <c r="A58" s="94" t="s">
        <v>106</v>
      </c>
      <c r="B58" s="58" t="s">
        <v>194</v>
      </c>
      <c r="C58" s="48">
        <v>244</v>
      </c>
      <c r="D58" s="59"/>
      <c r="E58" s="36">
        <f>E59</f>
        <v>3500</v>
      </c>
      <c r="F58" s="121"/>
      <c r="G58" s="123">
        <f t="shared" si="9"/>
        <v>3500</v>
      </c>
      <c r="H58" s="123">
        <f t="shared" si="9"/>
        <v>3500</v>
      </c>
      <c r="I58" s="150"/>
      <c r="J58" s="160">
        <f t="shared" si="10"/>
        <v>3500</v>
      </c>
    </row>
    <row r="59" spans="1:10" ht="12.75" customHeight="1">
      <c r="A59" s="12" t="s">
        <v>123</v>
      </c>
      <c r="B59" s="58" t="s">
        <v>194</v>
      </c>
      <c r="C59" s="48">
        <v>244</v>
      </c>
      <c r="D59" s="59" t="s">
        <v>24</v>
      </c>
      <c r="E59" s="36">
        <v>3500</v>
      </c>
      <c r="F59" s="121"/>
      <c r="G59" s="123">
        <f t="shared" si="9"/>
        <v>3500</v>
      </c>
      <c r="H59" s="123">
        <f t="shared" si="9"/>
        <v>3500</v>
      </c>
      <c r="I59" s="150"/>
      <c r="J59" s="160">
        <f t="shared" si="10"/>
        <v>3500</v>
      </c>
    </row>
    <row r="60" spans="1:10" ht="22.5" customHeight="1">
      <c r="A60" s="61" t="s">
        <v>80</v>
      </c>
      <c r="B60" s="111" t="s">
        <v>195</v>
      </c>
      <c r="C60" s="53"/>
      <c r="D60" s="87"/>
      <c r="E60" s="24">
        <f>E61</f>
        <v>100</v>
      </c>
      <c r="F60" s="121"/>
      <c r="G60" s="124">
        <f t="shared" si="9"/>
        <v>100</v>
      </c>
      <c r="H60" s="124">
        <f t="shared" si="9"/>
        <v>100</v>
      </c>
      <c r="I60" s="150"/>
      <c r="J60" s="160">
        <f t="shared" si="10"/>
        <v>100</v>
      </c>
    </row>
    <row r="61" spans="1:10" ht="20.25">
      <c r="A61" s="94" t="s">
        <v>106</v>
      </c>
      <c r="B61" s="58" t="s">
        <v>195</v>
      </c>
      <c r="C61" s="48">
        <v>244</v>
      </c>
      <c r="D61" s="59"/>
      <c r="E61" s="36">
        <f>E63+E62</f>
        <v>100</v>
      </c>
      <c r="F61" s="121"/>
      <c r="G61" s="123">
        <f t="shared" si="9"/>
        <v>100</v>
      </c>
      <c r="H61" s="123">
        <f t="shared" si="9"/>
        <v>100</v>
      </c>
      <c r="I61" s="150"/>
      <c r="J61" s="160">
        <f t="shared" si="10"/>
        <v>100</v>
      </c>
    </row>
    <row r="62" spans="1:10" ht="15" customHeight="1">
      <c r="A62" s="12" t="s">
        <v>123</v>
      </c>
      <c r="B62" s="58" t="s">
        <v>195</v>
      </c>
      <c r="C62" s="48">
        <v>244</v>
      </c>
      <c r="D62" s="59"/>
      <c r="E62" s="36">
        <v>70</v>
      </c>
      <c r="F62" s="121"/>
      <c r="G62" s="123">
        <f t="shared" si="9"/>
        <v>70</v>
      </c>
      <c r="H62" s="123">
        <f t="shared" si="9"/>
        <v>70</v>
      </c>
      <c r="I62" s="150"/>
      <c r="J62" s="160">
        <f t="shared" si="10"/>
        <v>70</v>
      </c>
    </row>
    <row r="63" spans="1:10" ht="12" customHeight="1">
      <c r="A63" s="12" t="s">
        <v>123</v>
      </c>
      <c r="B63" s="58" t="s">
        <v>195</v>
      </c>
      <c r="C63" s="48">
        <v>810</v>
      </c>
      <c r="D63" s="59" t="s">
        <v>24</v>
      </c>
      <c r="E63" s="36">
        <v>30</v>
      </c>
      <c r="F63" s="121"/>
      <c r="G63" s="123">
        <f t="shared" si="9"/>
        <v>30</v>
      </c>
      <c r="H63" s="123">
        <f t="shared" si="9"/>
        <v>30</v>
      </c>
      <c r="I63" s="150"/>
      <c r="J63" s="160">
        <f t="shared" si="10"/>
        <v>30</v>
      </c>
    </row>
    <row r="64" spans="1:10" ht="13.5">
      <c r="A64" s="60" t="s">
        <v>79</v>
      </c>
      <c r="B64" s="111" t="s">
        <v>196</v>
      </c>
      <c r="C64" s="53"/>
      <c r="D64" s="87"/>
      <c r="E64" s="24">
        <f>E65</f>
        <v>6140</v>
      </c>
      <c r="F64" s="121"/>
      <c r="G64" s="124">
        <f t="shared" si="9"/>
        <v>6140</v>
      </c>
      <c r="H64" s="124">
        <f t="shared" si="9"/>
        <v>6140</v>
      </c>
      <c r="I64" s="161">
        <f>I65</f>
        <v>2647.377</v>
      </c>
      <c r="J64" s="160">
        <f t="shared" si="10"/>
        <v>8787.377</v>
      </c>
    </row>
    <row r="65" spans="1:10" ht="20.25">
      <c r="A65" s="94" t="s">
        <v>106</v>
      </c>
      <c r="B65" s="58" t="s">
        <v>196</v>
      </c>
      <c r="C65" s="48">
        <v>244</v>
      </c>
      <c r="D65" s="59"/>
      <c r="E65" s="36">
        <f>E66</f>
        <v>6140</v>
      </c>
      <c r="F65" s="121"/>
      <c r="G65" s="123">
        <f t="shared" si="9"/>
        <v>6140</v>
      </c>
      <c r="H65" s="123">
        <f t="shared" si="9"/>
        <v>6140</v>
      </c>
      <c r="I65" s="161">
        <f>I66</f>
        <v>2647.377</v>
      </c>
      <c r="J65" s="160">
        <f t="shared" si="10"/>
        <v>8787.377</v>
      </c>
    </row>
    <row r="66" spans="1:10" ht="14.25" customHeight="1">
      <c r="A66" s="12" t="s">
        <v>123</v>
      </c>
      <c r="B66" s="58" t="s">
        <v>196</v>
      </c>
      <c r="C66" s="48">
        <v>244</v>
      </c>
      <c r="D66" s="59" t="s">
        <v>24</v>
      </c>
      <c r="E66" s="36">
        <v>6140</v>
      </c>
      <c r="F66" s="121"/>
      <c r="G66" s="123">
        <f t="shared" si="9"/>
        <v>6140</v>
      </c>
      <c r="H66" s="123">
        <f t="shared" si="9"/>
        <v>6140</v>
      </c>
      <c r="I66" s="161">
        <v>2647.377</v>
      </c>
      <c r="J66" s="160">
        <f t="shared" si="10"/>
        <v>8787.377</v>
      </c>
    </row>
    <row r="67" spans="1:10" ht="24" customHeight="1">
      <c r="A67" s="5" t="s">
        <v>78</v>
      </c>
      <c r="B67" s="111" t="s">
        <v>197</v>
      </c>
      <c r="C67" s="53"/>
      <c r="D67" s="87"/>
      <c r="E67" s="24">
        <f>E68</f>
        <v>600</v>
      </c>
      <c r="F67" s="119">
        <f>F68</f>
        <v>900</v>
      </c>
      <c r="G67" s="124">
        <f t="shared" si="9"/>
        <v>1500</v>
      </c>
      <c r="H67" s="124">
        <v>1500</v>
      </c>
      <c r="I67" s="159"/>
      <c r="J67" s="160">
        <f t="shared" si="10"/>
        <v>1500</v>
      </c>
    </row>
    <row r="68" spans="1:10" ht="20.25">
      <c r="A68" s="94" t="s">
        <v>106</v>
      </c>
      <c r="B68" s="58" t="s">
        <v>197</v>
      </c>
      <c r="C68" s="48">
        <v>244</v>
      </c>
      <c r="D68" s="59"/>
      <c r="E68" s="36">
        <f>E69</f>
        <v>600</v>
      </c>
      <c r="F68" s="130">
        <f>F69</f>
        <v>900</v>
      </c>
      <c r="G68" s="123">
        <f t="shared" si="9"/>
        <v>1500</v>
      </c>
      <c r="H68" s="123">
        <v>1500</v>
      </c>
      <c r="I68" s="159"/>
      <c r="J68" s="160">
        <f t="shared" si="10"/>
        <v>1500</v>
      </c>
    </row>
    <row r="69" spans="1:10" ht="13.5">
      <c r="A69" s="12" t="s">
        <v>123</v>
      </c>
      <c r="B69" s="58" t="s">
        <v>197</v>
      </c>
      <c r="C69" s="48">
        <v>244</v>
      </c>
      <c r="D69" s="59" t="s">
        <v>24</v>
      </c>
      <c r="E69" s="36">
        <v>600</v>
      </c>
      <c r="F69" s="120">
        <v>900</v>
      </c>
      <c r="G69" s="123">
        <f t="shared" si="9"/>
        <v>1500</v>
      </c>
      <c r="H69" s="123">
        <v>1500</v>
      </c>
      <c r="I69" s="159"/>
      <c r="J69" s="160">
        <f t="shared" si="10"/>
        <v>1500</v>
      </c>
    </row>
    <row r="70" spans="1:10" ht="36" customHeight="1">
      <c r="A70" s="5" t="s">
        <v>148</v>
      </c>
      <c r="B70" s="111" t="s">
        <v>198</v>
      </c>
      <c r="C70" s="53"/>
      <c r="D70" s="87"/>
      <c r="E70" s="24">
        <f>E71</f>
        <v>600</v>
      </c>
      <c r="F70" s="121"/>
      <c r="G70" s="124">
        <f t="shared" si="9"/>
        <v>600</v>
      </c>
      <c r="H70" s="124">
        <f t="shared" si="9"/>
        <v>600</v>
      </c>
      <c r="I70" s="159"/>
      <c r="J70" s="160">
        <f t="shared" si="10"/>
        <v>600</v>
      </c>
    </row>
    <row r="71" spans="1:10" ht="20.25">
      <c r="A71" s="94" t="s">
        <v>106</v>
      </c>
      <c r="B71" s="58" t="s">
        <v>198</v>
      </c>
      <c r="C71" s="58">
        <v>244</v>
      </c>
      <c r="D71" s="59"/>
      <c r="E71" s="36">
        <f>E72</f>
        <v>600</v>
      </c>
      <c r="F71" s="121"/>
      <c r="G71" s="123">
        <f t="shared" si="9"/>
        <v>600</v>
      </c>
      <c r="H71" s="123">
        <f t="shared" si="9"/>
        <v>600</v>
      </c>
      <c r="I71" s="159"/>
      <c r="J71" s="160">
        <f t="shared" si="10"/>
        <v>600</v>
      </c>
    </row>
    <row r="72" spans="1:10" ht="12.75" customHeight="1">
      <c r="A72" s="12" t="s">
        <v>121</v>
      </c>
      <c r="B72" s="58" t="s">
        <v>198</v>
      </c>
      <c r="C72" s="58">
        <v>244</v>
      </c>
      <c r="D72" s="59" t="s">
        <v>22</v>
      </c>
      <c r="E72" s="36">
        <v>600</v>
      </c>
      <c r="F72" s="121"/>
      <c r="G72" s="123">
        <f t="shared" si="9"/>
        <v>600</v>
      </c>
      <c r="H72" s="123">
        <f t="shared" si="9"/>
        <v>600</v>
      </c>
      <c r="I72" s="159"/>
      <c r="J72" s="160">
        <f t="shared" si="10"/>
        <v>600</v>
      </c>
    </row>
    <row r="73" spans="1:10" ht="12.75" customHeight="1">
      <c r="A73" s="167" t="s">
        <v>241</v>
      </c>
      <c r="B73" s="111" t="s">
        <v>242</v>
      </c>
      <c r="C73" s="111"/>
      <c r="D73" s="87"/>
      <c r="E73" s="24"/>
      <c r="F73" s="135">
        <v>500</v>
      </c>
      <c r="G73" s="124">
        <v>500</v>
      </c>
      <c r="H73" s="124">
        <v>500</v>
      </c>
      <c r="I73" s="60"/>
      <c r="J73" s="168">
        <f t="shared" si="10"/>
        <v>500</v>
      </c>
    </row>
    <row r="74" spans="1:10" ht="20.25">
      <c r="A74" s="94" t="s">
        <v>106</v>
      </c>
      <c r="B74" s="58" t="s">
        <v>242</v>
      </c>
      <c r="C74" s="58">
        <v>244</v>
      </c>
      <c r="D74" s="59"/>
      <c r="E74" s="36"/>
      <c r="F74" s="120">
        <f>F75</f>
        <v>500</v>
      </c>
      <c r="G74" s="123">
        <v>500</v>
      </c>
      <c r="H74" s="123">
        <v>500</v>
      </c>
      <c r="I74" s="159"/>
      <c r="J74" s="160">
        <f t="shared" si="10"/>
        <v>500</v>
      </c>
    </row>
    <row r="75" spans="1:10" ht="15" customHeight="1">
      <c r="A75" s="12" t="s">
        <v>122</v>
      </c>
      <c r="B75" s="58" t="s">
        <v>242</v>
      </c>
      <c r="C75" s="58">
        <v>244</v>
      </c>
      <c r="D75" s="59" t="s">
        <v>23</v>
      </c>
      <c r="E75" s="36"/>
      <c r="F75" s="120">
        <v>500</v>
      </c>
      <c r="G75" s="123">
        <v>500</v>
      </c>
      <c r="H75" s="123">
        <v>500</v>
      </c>
      <c r="I75" s="159"/>
      <c r="J75" s="160">
        <f t="shared" si="10"/>
        <v>500</v>
      </c>
    </row>
    <row r="76" spans="1:10" ht="12.75" customHeight="1">
      <c r="A76" s="11" t="s">
        <v>157</v>
      </c>
      <c r="B76" s="111" t="s">
        <v>235</v>
      </c>
      <c r="C76" s="53"/>
      <c r="D76" s="87"/>
      <c r="E76" s="24">
        <f>E77</f>
        <v>0</v>
      </c>
      <c r="F76" s="135">
        <f>F77</f>
        <v>140</v>
      </c>
      <c r="G76" s="124">
        <f t="shared" si="9"/>
        <v>140</v>
      </c>
      <c r="H76" s="124">
        <v>140</v>
      </c>
      <c r="I76" s="159"/>
      <c r="J76" s="160">
        <f t="shared" si="10"/>
        <v>140</v>
      </c>
    </row>
    <row r="77" spans="1:10" ht="20.25">
      <c r="A77" s="94" t="s">
        <v>106</v>
      </c>
      <c r="B77" s="58" t="s">
        <v>236</v>
      </c>
      <c r="C77" s="48">
        <v>244</v>
      </c>
      <c r="D77" s="59"/>
      <c r="E77" s="36"/>
      <c r="F77" s="120">
        <f>F78</f>
        <v>140</v>
      </c>
      <c r="G77" s="123">
        <f t="shared" si="9"/>
        <v>140</v>
      </c>
      <c r="H77" s="123">
        <v>140</v>
      </c>
      <c r="I77" s="159"/>
      <c r="J77" s="160">
        <f t="shared" si="10"/>
        <v>140</v>
      </c>
    </row>
    <row r="78" spans="1:10" ht="12.75" customHeight="1">
      <c r="A78" s="12" t="s">
        <v>123</v>
      </c>
      <c r="B78" s="58" t="s">
        <v>236</v>
      </c>
      <c r="C78" s="48">
        <v>244</v>
      </c>
      <c r="D78" s="59" t="s">
        <v>24</v>
      </c>
      <c r="E78" s="36"/>
      <c r="F78" s="120">
        <v>140</v>
      </c>
      <c r="G78" s="123">
        <f t="shared" si="9"/>
        <v>140</v>
      </c>
      <c r="H78" s="123">
        <v>140</v>
      </c>
      <c r="I78" s="159"/>
      <c r="J78" s="160">
        <f t="shared" si="10"/>
        <v>140</v>
      </c>
    </row>
    <row r="79" spans="1:10" ht="24" customHeight="1">
      <c r="A79" s="52" t="s">
        <v>155</v>
      </c>
      <c r="B79" s="111" t="s">
        <v>213</v>
      </c>
      <c r="C79" s="53"/>
      <c r="D79" s="87"/>
      <c r="E79" s="101">
        <f>E80</f>
        <v>1468.497</v>
      </c>
      <c r="F79" s="121"/>
      <c r="G79" s="126">
        <f t="shared" si="9"/>
        <v>1468.497</v>
      </c>
      <c r="H79" s="126">
        <f t="shared" si="9"/>
        <v>1468.497</v>
      </c>
      <c r="I79" s="159">
        <f>I80</f>
        <v>-1360.41596</v>
      </c>
      <c r="J79" s="165">
        <f t="shared" si="10"/>
        <v>108.08104000000003</v>
      </c>
    </row>
    <row r="80" spans="1:10" ht="21.75" customHeight="1">
      <c r="A80" s="105" t="s">
        <v>220</v>
      </c>
      <c r="B80" s="58" t="s">
        <v>213</v>
      </c>
      <c r="C80" s="58">
        <v>412</v>
      </c>
      <c r="D80" s="59"/>
      <c r="E80" s="100">
        <f>E81</f>
        <v>1468.497</v>
      </c>
      <c r="F80" s="121"/>
      <c r="G80" s="134">
        <f t="shared" si="9"/>
        <v>1468.497</v>
      </c>
      <c r="H80" s="134">
        <f t="shared" si="9"/>
        <v>1468.497</v>
      </c>
      <c r="I80" s="159">
        <f>I81</f>
        <v>-1360.41596</v>
      </c>
      <c r="J80" s="165">
        <f t="shared" si="10"/>
        <v>108.08104000000003</v>
      </c>
    </row>
    <row r="81" spans="1:10" ht="12.75" customHeight="1">
      <c r="A81" s="12" t="s">
        <v>121</v>
      </c>
      <c r="B81" s="58" t="s">
        <v>213</v>
      </c>
      <c r="C81" s="58">
        <v>412</v>
      </c>
      <c r="D81" s="59" t="s">
        <v>22</v>
      </c>
      <c r="E81" s="100">
        <v>1468.497</v>
      </c>
      <c r="F81" s="121"/>
      <c r="G81" s="134">
        <f t="shared" si="9"/>
        <v>1468.497</v>
      </c>
      <c r="H81" s="134">
        <f t="shared" si="9"/>
        <v>1468.497</v>
      </c>
      <c r="I81" s="159">
        <v>-1360.41596</v>
      </c>
      <c r="J81" s="165">
        <f t="shared" si="10"/>
        <v>108.08104000000003</v>
      </c>
    </row>
    <row r="82" spans="1:10" ht="12.75" customHeight="1">
      <c r="A82" s="52" t="s">
        <v>155</v>
      </c>
      <c r="B82" s="111" t="s">
        <v>213</v>
      </c>
      <c r="C82" s="53"/>
      <c r="D82" s="87"/>
      <c r="E82" s="24">
        <f>E83</f>
        <v>900</v>
      </c>
      <c r="F82" s="135">
        <f>F83</f>
        <v>2100</v>
      </c>
      <c r="G82" s="124">
        <f>SUM(E82:F82)</f>
        <v>3000</v>
      </c>
      <c r="H82" s="124">
        <v>3000</v>
      </c>
      <c r="I82" s="159">
        <f>I83</f>
        <v>0</v>
      </c>
      <c r="J82" s="160">
        <f aca="true" t="shared" si="11" ref="J82:J87">SUM(H82:I82)</f>
        <v>3000</v>
      </c>
    </row>
    <row r="83" spans="1:10" ht="12.75" customHeight="1">
      <c r="A83" s="105" t="s">
        <v>221</v>
      </c>
      <c r="B83" s="58" t="s">
        <v>213</v>
      </c>
      <c r="C83" s="58">
        <v>412</v>
      </c>
      <c r="D83" s="59"/>
      <c r="E83" s="36">
        <f>E84</f>
        <v>900</v>
      </c>
      <c r="F83" s="121">
        <f>F84</f>
        <v>2100</v>
      </c>
      <c r="G83" s="123">
        <f>SUM(E83:F83)</f>
        <v>3000</v>
      </c>
      <c r="H83" s="123">
        <v>3000</v>
      </c>
      <c r="I83" s="159">
        <f>I84</f>
        <v>0</v>
      </c>
      <c r="J83" s="160">
        <f t="shared" si="11"/>
        <v>3000</v>
      </c>
    </row>
    <row r="84" spans="1:10" ht="12.75" customHeight="1">
      <c r="A84" s="12" t="s">
        <v>121</v>
      </c>
      <c r="B84" s="58" t="s">
        <v>213</v>
      </c>
      <c r="C84" s="58">
        <v>412</v>
      </c>
      <c r="D84" s="59" t="s">
        <v>22</v>
      </c>
      <c r="E84" s="36">
        <v>900</v>
      </c>
      <c r="F84" s="121">
        <v>2100</v>
      </c>
      <c r="G84" s="123">
        <f>SUM(E84:F84)</f>
        <v>3000</v>
      </c>
      <c r="H84" s="123">
        <v>3000</v>
      </c>
      <c r="I84" s="159"/>
      <c r="J84" s="160">
        <f t="shared" si="11"/>
        <v>3000</v>
      </c>
    </row>
    <row r="85" spans="1:10" ht="13.5" customHeight="1">
      <c r="A85" s="11" t="s">
        <v>157</v>
      </c>
      <c r="B85" s="111" t="s">
        <v>243</v>
      </c>
      <c r="C85" s="53"/>
      <c r="D85" s="87"/>
      <c r="E85" s="159"/>
      <c r="F85" s="121"/>
      <c r="G85" s="121"/>
      <c r="H85" s="175"/>
      <c r="I85" s="60">
        <v>47.162</v>
      </c>
      <c r="J85" s="176">
        <f t="shared" si="11"/>
        <v>47.162</v>
      </c>
    </row>
    <row r="86" spans="1:10" ht="20.25">
      <c r="A86" s="94" t="s">
        <v>106</v>
      </c>
      <c r="B86" s="58" t="s">
        <v>244</v>
      </c>
      <c r="C86" s="48">
        <v>244</v>
      </c>
      <c r="D86" s="59"/>
      <c r="E86" s="159"/>
      <c r="F86" s="121"/>
      <c r="G86" s="121"/>
      <c r="H86" s="175"/>
      <c r="I86" s="159">
        <v>47.162</v>
      </c>
      <c r="J86" s="161">
        <f t="shared" si="11"/>
        <v>47.162</v>
      </c>
    </row>
    <row r="87" spans="1:10" ht="12.75">
      <c r="A87" s="12" t="s">
        <v>123</v>
      </c>
      <c r="B87" s="58" t="s">
        <v>244</v>
      </c>
      <c r="C87" s="48">
        <v>244</v>
      </c>
      <c r="D87" s="59" t="s">
        <v>24</v>
      </c>
      <c r="E87" s="159"/>
      <c r="F87" s="121"/>
      <c r="G87" s="121"/>
      <c r="H87" s="175"/>
      <c r="I87" s="159">
        <v>47.162</v>
      </c>
      <c r="J87" s="161">
        <f t="shared" si="11"/>
        <v>47.162</v>
      </c>
    </row>
    <row r="88" spans="1:10" ht="39">
      <c r="A88" s="51" t="s">
        <v>139</v>
      </c>
      <c r="B88" s="50" t="s">
        <v>85</v>
      </c>
      <c r="C88" s="50"/>
      <c r="D88" s="50"/>
      <c r="E88" s="8">
        <f aca="true" t="shared" si="12" ref="E88:J88">E89+E94+E102+E99</f>
        <v>7050</v>
      </c>
      <c r="F88" s="118">
        <f t="shared" si="12"/>
        <v>0</v>
      </c>
      <c r="G88" s="118">
        <f t="shared" si="12"/>
        <v>7050</v>
      </c>
      <c r="H88" s="118">
        <f t="shared" si="12"/>
        <v>7050</v>
      </c>
      <c r="I88" s="118">
        <f t="shared" si="12"/>
        <v>680</v>
      </c>
      <c r="J88" s="118">
        <f t="shared" si="12"/>
        <v>7730</v>
      </c>
    </row>
    <row r="89" spans="1:10" ht="26.25">
      <c r="A89" s="5" t="s">
        <v>87</v>
      </c>
      <c r="B89" s="111" t="s">
        <v>199</v>
      </c>
      <c r="C89" s="53"/>
      <c r="D89" s="63"/>
      <c r="E89" s="24">
        <f>E90+E91+E92</f>
        <v>4900</v>
      </c>
      <c r="F89" s="121"/>
      <c r="G89" s="123">
        <f aca="true" t="shared" si="13" ref="G89:H104">SUM(E89:F89)</f>
        <v>4900</v>
      </c>
      <c r="H89" s="123">
        <f t="shared" si="13"/>
        <v>4900</v>
      </c>
      <c r="I89" s="159">
        <v>360</v>
      </c>
      <c r="J89" s="160">
        <f>SUM(H89:I89)</f>
        <v>5260</v>
      </c>
    </row>
    <row r="90" spans="1:10" ht="15" customHeight="1">
      <c r="A90" s="28" t="s">
        <v>126</v>
      </c>
      <c r="B90" s="58" t="s">
        <v>199</v>
      </c>
      <c r="C90" s="22" t="s">
        <v>144</v>
      </c>
      <c r="D90" s="96" t="s">
        <v>26</v>
      </c>
      <c r="E90" s="36">
        <v>2150</v>
      </c>
      <c r="F90" s="121"/>
      <c r="G90" s="123">
        <f t="shared" si="13"/>
        <v>2150</v>
      </c>
      <c r="H90" s="123">
        <f t="shared" si="13"/>
        <v>2150</v>
      </c>
      <c r="I90" s="159"/>
      <c r="J90" s="160">
        <f aca="true" t="shared" si="14" ref="J90:J101">SUM(H90:I90)</f>
        <v>2150</v>
      </c>
    </row>
    <row r="91" spans="1:10" ht="36">
      <c r="A91" s="14" t="s">
        <v>215</v>
      </c>
      <c r="B91" s="58"/>
      <c r="C91" s="22" t="s">
        <v>222</v>
      </c>
      <c r="D91" s="96" t="s">
        <v>26</v>
      </c>
      <c r="E91" s="36">
        <v>650</v>
      </c>
      <c r="F91" s="121"/>
      <c r="G91" s="123">
        <f t="shared" si="13"/>
        <v>650</v>
      </c>
      <c r="H91" s="123">
        <f t="shared" si="13"/>
        <v>650</v>
      </c>
      <c r="I91" s="159"/>
      <c r="J91" s="160">
        <f t="shared" si="14"/>
        <v>650</v>
      </c>
    </row>
    <row r="92" spans="1:10" ht="20.25">
      <c r="A92" s="94" t="s">
        <v>106</v>
      </c>
      <c r="B92" s="58" t="s">
        <v>199</v>
      </c>
      <c r="C92" s="22" t="s">
        <v>38</v>
      </c>
      <c r="D92" s="96" t="s">
        <v>26</v>
      </c>
      <c r="E92" s="36">
        <v>2100</v>
      </c>
      <c r="F92" s="121"/>
      <c r="G92" s="123">
        <f t="shared" si="13"/>
        <v>2100</v>
      </c>
      <c r="H92" s="123">
        <f t="shared" si="13"/>
        <v>2100</v>
      </c>
      <c r="I92" s="159">
        <v>360</v>
      </c>
      <c r="J92" s="160">
        <f t="shared" si="14"/>
        <v>2460</v>
      </c>
    </row>
    <row r="93" spans="1:10" ht="12.75" customHeight="1">
      <c r="A93" s="94" t="s">
        <v>125</v>
      </c>
      <c r="B93" s="58" t="s">
        <v>199</v>
      </c>
      <c r="C93" s="22"/>
      <c r="D93" s="96" t="s">
        <v>26</v>
      </c>
      <c r="E93" s="36">
        <f>SUM(E90:E92)</f>
        <v>4900</v>
      </c>
      <c r="F93" s="121"/>
      <c r="G93" s="123">
        <f t="shared" si="13"/>
        <v>4900</v>
      </c>
      <c r="H93" s="123">
        <f t="shared" si="13"/>
        <v>4900</v>
      </c>
      <c r="I93" s="159"/>
      <c r="J93" s="160">
        <f t="shared" si="14"/>
        <v>4900</v>
      </c>
    </row>
    <row r="94" spans="1:10" ht="24" customHeight="1">
      <c r="A94" s="5" t="s">
        <v>88</v>
      </c>
      <c r="B94" s="111" t="s">
        <v>200</v>
      </c>
      <c r="C94" s="53"/>
      <c r="D94" s="97"/>
      <c r="E94" s="24">
        <f>E95+E97+E96</f>
        <v>1600</v>
      </c>
      <c r="F94" s="121"/>
      <c r="G94" s="123">
        <f t="shared" si="13"/>
        <v>1600</v>
      </c>
      <c r="H94" s="123">
        <f t="shared" si="13"/>
        <v>1600</v>
      </c>
      <c r="I94" s="159">
        <v>170</v>
      </c>
      <c r="J94" s="160">
        <f t="shared" si="14"/>
        <v>1770</v>
      </c>
    </row>
    <row r="95" spans="1:10" ht="12" customHeight="1">
      <c r="A95" s="28" t="s">
        <v>127</v>
      </c>
      <c r="B95" s="58" t="s">
        <v>200</v>
      </c>
      <c r="C95" s="22" t="s">
        <v>144</v>
      </c>
      <c r="D95" s="96" t="s">
        <v>26</v>
      </c>
      <c r="E95" s="36">
        <v>922</v>
      </c>
      <c r="F95" s="121"/>
      <c r="G95" s="123">
        <f t="shared" si="13"/>
        <v>922</v>
      </c>
      <c r="H95" s="123">
        <f t="shared" si="13"/>
        <v>922</v>
      </c>
      <c r="I95" s="159"/>
      <c r="J95" s="160">
        <f t="shared" si="14"/>
        <v>922</v>
      </c>
    </row>
    <row r="96" spans="1:10" ht="36">
      <c r="A96" s="14" t="s">
        <v>215</v>
      </c>
      <c r="B96" s="58" t="s">
        <v>200</v>
      </c>
      <c r="C96" s="22" t="s">
        <v>222</v>
      </c>
      <c r="D96" s="96" t="s">
        <v>26</v>
      </c>
      <c r="E96" s="36">
        <v>278</v>
      </c>
      <c r="F96" s="121"/>
      <c r="G96" s="123">
        <f t="shared" si="13"/>
        <v>278</v>
      </c>
      <c r="H96" s="123">
        <f t="shared" si="13"/>
        <v>278</v>
      </c>
      <c r="I96" s="159"/>
      <c r="J96" s="160">
        <f t="shared" si="14"/>
        <v>278</v>
      </c>
    </row>
    <row r="97" spans="1:10" ht="20.25">
      <c r="A97" s="94" t="s">
        <v>106</v>
      </c>
      <c r="B97" s="58" t="s">
        <v>200</v>
      </c>
      <c r="C97" s="22" t="s">
        <v>38</v>
      </c>
      <c r="D97" s="96" t="s">
        <v>26</v>
      </c>
      <c r="E97" s="36">
        <v>400</v>
      </c>
      <c r="F97" s="121"/>
      <c r="G97" s="123">
        <f t="shared" si="13"/>
        <v>400</v>
      </c>
      <c r="H97" s="123">
        <f t="shared" si="13"/>
        <v>400</v>
      </c>
      <c r="I97" s="159">
        <v>170</v>
      </c>
      <c r="J97" s="160">
        <f t="shared" si="14"/>
        <v>570</v>
      </c>
    </row>
    <row r="98" spans="1:10" ht="14.25" customHeight="1">
      <c r="A98" s="28" t="s">
        <v>125</v>
      </c>
      <c r="B98" s="58" t="s">
        <v>200</v>
      </c>
      <c r="C98" s="22"/>
      <c r="D98" s="96" t="s">
        <v>26</v>
      </c>
      <c r="E98" s="36">
        <f>SUM(E95:E97)</f>
        <v>1600</v>
      </c>
      <c r="F98" s="121"/>
      <c r="G98" s="123">
        <f t="shared" si="13"/>
        <v>1600</v>
      </c>
      <c r="H98" s="123">
        <f t="shared" si="13"/>
        <v>1600</v>
      </c>
      <c r="I98" s="159"/>
      <c r="J98" s="160">
        <f t="shared" si="14"/>
        <v>1600</v>
      </c>
    </row>
    <row r="99" spans="1:10" ht="24" customHeight="1">
      <c r="A99" s="5" t="s">
        <v>89</v>
      </c>
      <c r="B99" s="111" t="s">
        <v>201</v>
      </c>
      <c r="C99" s="53"/>
      <c r="D99" s="37"/>
      <c r="E99" s="24">
        <f>E100</f>
        <v>550</v>
      </c>
      <c r="F99" s="121"/>
      <c r="G99" s="123">
        <f t="shared" si="13"/>
        <v>550</v>
      </c>
      <c r="H99" s="123">
        <f t="shared" si="13"/>
        <v>550</v>
      </c>
      <c r="I99" s="159">
        <v>150</v>
      </c>
      <c r="J99" s="160">
        <f t="shared" si="14"/>
        <v>700</v>
      </c>
    </row>
    <row r="100" spans="1:10" ht="20.25">
      <c r="A100" s="94" t="s">
        <v>106</v>
      </c>
      <c r="B100" s="58" t="s">
        <v>201</v>
      </c>
      <c r="C100" s="48">
        <v>244</v>
      </c>
      <c r="D100" s="23"/>
      <c r="E100" s="36">
        <f>E101</f>
        <v>550</v>
      </c>
      <c r="F100" s="121"/>
      <c r="G100" s="123">
        <f t="shared" si="13"/>
        <v>550</v>
      </c>
      <c r="H100" s="123">
        <f t="shared" si="13"/>
        <v>550</v>
      </c>
      <c r="I100" s="159"/>
      <c r="J100" s="160">
        <f t="shared" si="14"/>
        <v>550</v>
      </c>
    </row>
    <row r="101" spans="1:10" ht="14.25" customHeight="1">
      <c r="A101" s="12" t="s">
        <v>125</v>
      </c>
      <c r="B101" s="58" t="s">
        <v>201</v>
      </c>
      <c r="C101" s="48">
        <v>244</v>
      </c>
      <c r="D101" s="96" t="s">
        <v>26</v>
      </c>
      <c r="E101" s="36">
        <v>550</v>
      </c>
      <c r="F101" s="121"/>
      <c r="G101" s="123">
        <f t="shared" si="13"/>
        <v>550</v>
      </c>
      <c r="H101" s="123">
        <f t="shared" si="13"/>
        <v>550</v>
      </c>
      <c r="I101" s="159"/>
      <c r="J101" s="160">
        <f t="shared" si="14"/>
        <v>550</v>
      </c>
    </row>
    <row r="102" spans="1:10" ht="13.5" hidden="1">
      <c r="A102" s="5" t="s">
        <v>142</v>
      </c>
      <c r="B102" s="53" t="s">
        <v>143</v>
      </c>
      <c r="C102" s="53"/>
      <c r="D102" s="37"/>
      <c r="E102" s="24">
        <f>E103</f>
        <v>0</v>
      </c>
      <c r="F102" s="121"/>
      <c r="G102" s="123">
        <f t="shared" si="13"/>
        <v>0</v>
      </c>
      <c r="H102" s="123">
        <f t="shared" si="13"/>
        <v>0</v>
      </c>
      <c r="I102" s="1"/>
      <c r="J102" s="1"/>
    </row>
    <row r="103" spans="1:10" ht="13.5" customHeight="1" hidden="1">
      <c r="A103" s="28" t="s">
        <v>145</v>
      </c>
      <c r="B103" s="58" t="s">
        <v>143</v>
      </c>
      <c r="C103" s="48">
        <v>111</v>
      </c>
      <c r="D103" s="23"/>
      <c r="E103" s="36">
        <f>E104</f>
        <v>0</v>
      </c>
      <c r="F103" s="121"/>
      <c r="G103" s="123">
        <f t="shared" si="13"/>
        <v>0</v>
      </c>
      <c r="H103" s="123">
        <f t="shared" si="13"/>
        <v>0</v>
      </c>
      <c r="I103" s="1"/>
      <c r="J103" s="1"/>
    </row>
    <row r="104" spans="1:10" ht="14.25" customHeight="1" hidden="1">
      <c r="A104" s="12" t="s">
        <v>125</v>
      </c>
      <c r="B104" s="58" t="s">
        <v>143</v>
      </c>
      <c r="C104" s="48">
        <v>111</v>
      </c>
      <c r="D104" s="96" t="s">
        <v>26</v>
      </c>
      <c r="E104" s="36"/>
      <c r="F104" s="121"/>
      <c r="G104" s="123">
        <f t="shared" si="13"/>
        <v>0</v>
      </c>
      <c r="H104" s="123">
        <f t="shared" si="13"/>
        <v>0</v>
      </c>
      <c r="I104" s="1"/>
      <c r="J104" s="1"/>
    </row>
    <row r="105" spans="1:10" ht="36.75" customHeight="1">
      <c r="A105" s="15" t="s">
        <v>140</v>
      </c>
      <c r="B105" s="50" t="s">
        <v>90</v>
      </c>
      <c r="C105" s="50"/>
      <c r="D105" s="50"/>
      <c r="E105" s="102">
        <f aca="true" t="shared" si="15" ref="E105:J105">E106+E109+E112</f>
        <v>992.086</v>
      </c>
      <c r="F105" s="132">
        <f t="shared" si="15"/>
        <v>500</v>
      </c>
      <c r="G105" s="132">
        <f t="shared" si="15"/>
        <v>1492.086</v>
      </c>
      <c r="H105" s="132">
        <f t="shared" si="15"/>
        <v>1492.086</v>
      </c>
      <c r="I105" s="132">
        <f t="shared" si="15"/>
        <v>550</v>
      </c>
      <c r="J105" s="132">
        <f t="shared" si="15"/>
        <v>2042.086</v>
      </c>
    </row>
    <row r="106" spans="1:10" ht="13.5">
      <c r="A106" s="60" t="s">
        <v>93</v>
      </c>
      <c r="B106" s="111" t="s">
        <v>202</v>
      </c>
      <c r="C106" s="53"/>
      <c r="D106" s="87"/>
      <c r="E106" s="24">
        <f>E107</f>
        <v>30</v>
      </c>
      <c r="F106" s="121"/>
      <c r="G106" s="123">
        <f aca="true" t="shared" si="16" ref="G106:H114">SUM(E106:F106)</f>
        <v>30</v>
      </c>
      <c r="H106" s="123">
        <f t="shared" si="16"/>
        <v>30</v>
      </c>
      <c r="I106" s="159"/>
      <c r="J106" s="160">
        <f>SUM(H106:I106)</f>
        <v>30</v>
      </c>
    </row>
    <row r="107" spans="1:10" ht="20.25">
      <c r="A107" s="94" t="s">
        <v>106</v>
      </c>
      <c r="B107" s="58" t="s">
        <v>202</v>
      </c>
      <c r="C107" s="48">
        <v>244</v>
      </c>
      <c r="D107" s="59"/>
      <c r="E107" s="36">
        <f>E108</f>
        <v>30</v>
      </c>
      <c r="F107" s="121"/>
      <c r="G107" s="123">
        <f t="shared" si="16"/>
        <v>30</v>
      </c>
      <c r="H107" s="123">
        <f t="shared" si="16"/>
        <v>30</v>
      </c>
      <c r="I107" s="159"/>
      <c r="J107" s="160">
        <f aca="true" t="shared" si="17" ref="J107:J114">SUM(H107:I107)</f>
        <v>30</v>
      </c>
    </row>
    <row r="108" spans="1:10" ht="13.5">
      <c r="A108" s="12" t="s">
        <v>128</v>
      </c>
      <c r="B108" s="58" t="s">
        <v>202</v>
      </c>
      <c r="C108" s="62">
        <v>244</v>
      </c>
      <c r="D108" s="89" t="s">
        <v>25</v>
      </c>
      <c r="E108" s="6">
        <v>30</v>
      </c>
      <c r="F108" s="121"/>
      <c r="G108" s="123">
        <f t="shared" si="16"/>
        <v>30</v>
      </c>
      <c r="H108" s="123">
        <f t="shared" si="16"/>
        <v>30</v>
      </c>
      <c r="I108" s="159"/>
      <c r="J108" s="160">
        <f t="shared" si="17"/>
        <v>30</v>
      </c>
    </row>
    <row r="109" spans="1:10" ht="13.5">
      <c r="A109" s="60" t="s">
        <v>91</v>
      </c>
      <c r="B109" s="111" t="s">
        <v>203</v>
      </c>
      <c r="C109" s="53"/>
      <c r="D109" s="87"/>
      <c r="E109" s="24">
        <f>E110</f>
        <v>700</v>
      </c>
      <c r="F109" s="135">
        <f>F110</f>
        <v>500</v>
      </c>
      <c r="G109" s="124">
        <f t="shared" si="16"/>
        <v>1200</v>
      </c>
      <c r="H109" s="124">
        <v>1200</v>
      </c>
      <c r="I109" s="159">
        <v>500</v>
      </c>
      <c r="J109" s="160">
        <f t="shared" si="17"/>
        <v>1700</v>
      </c>
    </row>
    <row r="110" spans="1:10" ht="20.25">
      <c r="A110" s="94" t="s">
        <v>106</v>
      </c>
      <c r="B110" s="58" t="s">
        <v>203</v>
      </c>
      <c r="C110" s="48">
        <v>244</v>
      </c>
      <c r="D110" s="59"/>
      <c r="E110" s="36">
        <f>E111</f>
        <v>700</v>
      </c>
      <c r="F110" s="120">
        <v>500</v>
      </c>
      <c r="G110" s="123">
        <f t="shared" si="16"/>
        <v>1200</v>
      </c>
      <c r="H110" s="123">
        <v>1200</v>
      </c>
      <c r="I110" s="159"/>
      <c r="J110" s="160">
        <f t="shared" si="17"/>
        <v>1200</v>
      </c>
    </row>
    <row r="111" spans="1:10" ht="12" customHeight="1">
      <c r="A111" s="12" t="s">
        <v>129</v>
      </c>
      <c r="B111" s="58" t="s">
        <v>203</v>
      </c>
      <c r="C111" s="48">
        <v>244</v>
      </c>
      <c r="D111" s="59">
        <v>1102</v>
      </c>
      <c r="E111" s="36">
        <v>700</v>
      </c>
      <c r="F111" s="120">
        <v>500</v>
      </c>
      <c r="G111" s="123">
        <f t="shared" si="16"/>
        <v>1200</v>
      </c>
      <c r="H111" s="123">
        <v>1200</v>
      </c>
      <c r="I111" s="159"/>
      <c r="J111" s="160">
        <f t="shared" si="17"/>
        <v>1200</v>
      </c>
    </row>
    <row r="112" spans="1:10" ht="26.25">
      <c r="A112" s="5" t="s">
        <v>92</v>
      </c>
      <c r="B112" s="111" t="s">
        <v>204</v>
      </c>
      <c r="C112" s="53"/>
      <c r="D112" s="87"/>
      <c r="E112" s="101">
        <f>E113</f>
        <v>262.086</v>
      </c>
      <c r="F112" s="121"/>
      <c r="G112" s="123">
        <f t="shared" si="16"/>
        <v>262.086</v>
      </c>
      <c r="H112" s="123">
        <f t="shared" si="16"/>
        <v>262.086</v>
      </c>
      <c r="I112" s="159">
        <v>50</v>
      </c>
      <c r="J112" s="160">
        <f t="shared" si="17"/>
        <v>312.086</v>
      </c>
    </row>
    <row r="113" spans="1:10" ht="35.25" customHeight="1">
      <c r="A113" s="41" t="s">
        <v>53</v>
      </c>
      <c r="B113" s="58" t="s">
        <v>204</v>
      </c>
      <c r="C113" s="48">
        <v>123</v>
      </c>
      <c r="D113" s="59"/>
      <c r="E113" s="100">
        <f>E114</f>
        <v>262.086</v>
      </c>
      <c r="F113" s="121"/>
      <c r="G113" s="123">
        <f t="shared" si="16"/>
        <v>262.086</v>
      </c>
      <c r="H113" s="123">
        <f t="shared" si="16"/>
        <v>262.086</v>
      </c>
      <c r="I113" s="159">
        <v>50</v>
      </c>
      <c r="J113" s="160">
        <f t="shared" si="17"/>
        <v>312.086</v>
      </c>
    </row>
    <row r="114" spans="1:10" ht="12" customHeight="1">
      <c r="A114" s="12" t="s">
        <v>128</v>
      </c>
      <c r="B114" s="58" t="s">
        <v>204</v>
      </c>
      <c r="C114" s="48">
        <v>123</v>
      </c>
      <c r="D114" s="59" t="s">
        <v>25</v>
      </c>
      <c r="E114" s="100">
        <v>262.086</v>
      </c>
      <c r="F114" s="121"/>
      <c r="G114" s="123">
        <f t="shared" si="16"/>
        <v>262.086</v>
      </c>
      <c r="H114" s="123">
        <f t="shared" si="16"/>
        <v>262.086</v>
      </c>
      <c r="I114" s="159"/>
      <c r="J114" s="160">
        <f t="shared" si="17"/>
        <v>262.086</v>
      </c>
    </row>
    <row r="115" spans="1:10" ht="24.75" customHeight="1">
      <c r="A115" s="15" t="s">
        <v>141</v>
      </c>
      <c r="B115" s="50" t="s">
        <v>104</v>
      </c>
      <c r="C115" s="50"/>
      <c r="D115" s="50"/>
      <c r="E115" s="8">
        <f aca="true" t="shared" si="18" ref="E115:J115">E122+E119+E116</f>
        <v>500</v>
      </c>
      <c r="F115" s="118">
        <f t="shared" si="18"/>
        <v>-100</v>
      </c>
      <c r="G115" s="118">
        <f t="shared" si="18"/>
        <v>400</v>
      </c>
      <c r="H115" s="118">
        <f t="shared" si="18"/>
        <v>400</v>
      </c>
      <c r="I115" s="118">
        <f t="shared" si="18"/>
        <v>0</v>
      </c>
      <c r="J115" s="118">
        <f t="shared" si="18"/>
        <v>400</v>
      </c>
    </row>
    <row r="116" spans="1:10" ht="13.5">
      <c r="A116" s="60" t="s">
        <v>76</v>
      </c>
      <c r="B116" s="92" t="s">
        <v>205</v>
      </c>
      <c r="C116" s="53"/>
      <c r="D116" s="87"/>
      <c r="E116" s="24">
        <f>E117</f>
        <v>100</v>
      </c>
      <c r="F116" s="121">
        <v>-100</v>
      </c>
      <c r="G116" s="123">
        <f aca="true" t="shared" si="19" ref="G116:H124">SUM(E116:F116)</f>
        <v>0</v>
      </c>
      <c r="H116" s="123">
        <v>0</v>
      </c>
      <c r="I116" s="159"/>
      <c r="J116" s="160">
        <f>SUM(H116:I116)</f>
        <v>0</v>
      </c>
    </row>
    <row r="117" spans="1:10" ht="24">
      <c r="A117" s="12" t="s">
        <v>96</v>
      </c>
      <c r="B117" s="91" t="s">
        <v>205</v>
      </c>
      <c r="C117" s="48">
        <v>244</v>
      </c>
      <c r="D117" s="59"/>
      <c r="E117" s="36">
        <f>E118</f>
        <v>100</v>
      </c>
      <c r="F117" s="121">
        <v>-100</v>
      </c>
      <c r="G117" s="123">
        <f t="shared" si="19"/>
        <v>0</v>
      </c>
      <c r="H117" s="123">
        <v>0</v>
      </c>
      <c r="I117" s="159"/>
      <c r="J117" s="160">
        <f aca="true" t="shared" si="20" ref="J117:J124">SUM(H117:I117)</f>
        <v>0</v>
      </c>
    </row>
    <row r="118" spans="1:10" ht="13.5">
      <c r="A118" s="12" t="s">
        <v>149</v>
      </c>
      <c r="B118" s="91" t="s">
        <v>205</v>
      </c>
      <c r="C118" s="48">
        <v>244</v>
      </c>
      <c r="D118" s="59" t="s">
        <v>22</v>
      </c>
      <c r="E118" s="36">
        <v>100</v>
      </c>
      <c r="F118" s="121">
        <v>-100</v>
      </c>
      <c r="G118" s="123">
        <f t="shared" si="19"/>
        <v>0</v>
      </c>
      <c r="H118" s="123">
        <v>0</v>
      </c>
      <c r="I118" s="159"/>
      <c r="J118" s="160">
        <f t="shared" si="20"/>
        <v>0</v>
      </c>
    </row>
    <row r="119" spans="1:10" ht="13.5">
      <c r="A119" s="52" t="s">
        <v>150</v>
      </c>
      <c r="B119" s="92" t="s">
        <v>218</v>
      </c>
      <c r="C119" s="53"/>
      <c r="D119" s="87"/>
      <c r="E119" s="24">
        <f>E120</f>
        <v>100</v>
      </c>
      <c r="F119" s="121"/>
      <c r="G119" s="123">
        <f t="shared" si="19"/>
        <v>100</v>
      </c>
      <c r="H119" s="123">
        <f t="shared" si="19"/>
        <v>100</v>
      </c>
      <c r="I119" s="159"/>
      <c r="J119" s="160">
        <f t="shared" si="20"/>
        <v>100</v>
      </c>
    </row>
    <row r="120" spans="1:10" ht="24">
      <c r="A120" s="12" t="s">
        <v>96</v>
      </c>
      <c r="B120" s="91" t="s">
        <v>218</v>
      </c>
      <c r="C120" s="48">
        <v>244</v>
      </c>
      <c r="D120" s="59"/>
      <c r="E120" s="36">
        <f>E121</f>
        <v>100</v>
      </c>
      <c r="F120" s="121"/>
      <c r="G120" s="123">
        <f t="shared" si="19"/>
        <v>100</v>
      </c>
      <c r="H120" s="123">
        <f t="shared" si="19"/>
        <v>100</v>
      </c>
      <c r="I120" s="159"/>
      <c r="J120" s="160">
        <f t="shared" si="20"/>
        <v>100</v>
      </c>
    </row>
    <row r="121" spans="1:10" ht="13.5">
      <c r="A121" s="12" t="s">
        <v>150</v>
      </c>
      <c r="B121" s="91" t="s">
        <v>218</v>
      </c>
      <c r="C121" s="48">
        <v>244</v>
      </c>
      <c r="D121" s="59" t="s">
        <v>26</v>
      </c>
      <c r="E121" s="36">
        <v>100</v>
      </c>
      <c r="F121" s="121"/>
      <c r="G121" s="123">
        <f t="shared" si="19"/>
        <v>100</v>
      </c>
      <c r="H121" s="123">
        <f t="shared" si="19"/>
        <v>100</v>
      </c>
      <c r="I121" s="159"/>
      <c r="J121" s="160">
        <f t="shared" si="20"/>
        <v>100</v>
      </c>
    </row>
    <row r="122" spans="1:10" ht="13.5">
      <c r="A122" s="104" t="s">
        <v>152</v>
      </c>
      <c r="B122" s="92" t="s">
        <v>208</v>
      </c>
      <c r="C122" s="53"/>
      <c r="D122" s="87"/>
      <c r="E122" s="24">
        <f>E123</f>
        <v>300</v>
      </c>
      <c r="F122" s="121"/>
      <c r="G122" s="123">
        <f t="shared" si="19"/>
        <v>300</v>
      </c>
      <c r="H122" s="123">
        <f t="shared" si="19"/>
        <v>300</v>
      </c>
      <c r="I122" s="159"/>
      <c r="J122" s="160">
        <f t="shared" si="20"/>
        <v>300</v>
      </c>
    </row>
    <row r="123" spans="1:10" ht="24">
      <c r="A123" s="105" t="s">
        <v>151</v>
      </c>
      <c r="B123" s="91" t="s">
        <v>208</v>
      </c>
      <c r="C123" s="48">
        <v>414</v>
      </c>
      <c r="D123" s="59"/>
      <c r="E123" s="36">
        <f>E124</f>
        <v>300</v>
      </c>
      <c r="F123" s="121"/>
      <c r="G123" s="123">
        <f t="shared" si="19"/>
        <v>300</v>
      </c>
      <c r="H123" s="123">
        <f t="shared" si="19"/>
        <v>300</v>
      </c>
      <c r="I123" s="159"/>
      <c r="J123" s="160">
        <f t="shared" si="20"/>
        <v>300</v>
      </c>
    </row>
    <row r="124" spans="1:10" ht="13.5">
      <c r="A124" s="12" t="s">
        <v>146</v>
      </c>
      <c r="B124" s="91" t="s">
        <v>208</v>
      </c>
      <c r="C124" s="48">
        <v>414</v>
      </c>
      <c r="D124" s="59" t="s">
        <v>29</v>
      </c>
      <c r="E124" s="36">
        <v>300</v>
      </c>
      <c r="F124" s="121"/>
      <c r="G124" s="123">
        <f t="shared" si="19"/>
        <v>300</v>
      </c>
      <c r="H124" s="123">
        <f t="shared" si="19"/>
        <v>300</v>
      </c>
      <c r="I124" s="159"/>
      <c r="J124" s="160">
        <f t="shared" si="20"/>
        <v>300</v>
      </c>
    </row>
    <row r="125" spans="1:10" ht="25.5" customHeight="1">
      <c r="A125" s="15" t="s">
        <v>153</v>
      </c>
      <c r="B125" s="50" t="s">
        <v>156</v>
      </c>
      <c r="C125" s="50"/>
      <c r="D125" s="50"/>
      <c r="E125" s="151">
        <f aca="true" t="shared" si="21" ref="E125:J125">E138+E132+E126+E144+E135+E141+E147+E129</f>
        <v>6600</v>
      </c>
      <c r="F125" s="149">
        <f t="shared" si="21"/>
        <v>3520.6</v>
      </c>
      <c r="G125" s="149">
        <f t="shared" si="21"/>
        <v>10120.6</v>
      </c>
      <c r="H125" s="149">
        <f t="shared" si="21"/>
        <v>10120.6</v>
      </c>
      <c r="I125" s="152">
        <f t="shared" si="21"/>
        <v>7000</v>
      </c>
      <c r="J125" s="152">
        <f t="shared" si="21"/>
        <v>17120.6</v>
      </c>
    </row>
    <row r="126" spans="1:10" ht="39">
      <c r="A126" s="5" t="s">
        <v>81</v>
      </c>
      <c r="B126" s="163" t="s">
        <v>206</v>
      </c>
      <c r="C126" s="53"/>
      <c r="D126" s="87"/>
      <c r="E126" s="24">
        <f>E127</f>
        <v>5000</v>
      </c>
      <c r="F126" s="135">
        <f>F127</f>
        <v>-2400</v>
      </c>
      <c r="G126" s="124">
        <f aca="true" t="shared" si="22" ref="G126:H153">SUM(E126:F126)</f>
        <v>2600</v>
      </c>
      <c r="H126" s="124">
        <v>2600</v>
      </c>
      <c r="I126" s="159">
        <f>I127</f>
        <v>5500</v>
      </c>
      <c r="J126" s="160">
        <f>SUM(H126:I126)</f>
        <v>8100</v>
      </c>
    </row>
    <row r="127" spans="1:10" ht="20.25">
      <c r="A127" s="94" t="s">
        <v>106</v>
      </c>
      <c r="B127" s="58" t="s">
        <v>206</v>
      </c>
      <c r="C127" s="48">
        <v>244</v>
      </c>
      <c r="D127" s="59"/>
      <c r="E127" s="36">
        <f>E128</f>
        <v>5000</v>
      </c>
      <c r="F127" s="120">
        <f>F128</f>
        <v>-2400</v>
      </c>
      <c r="G127" s="123">
        <f t="shared" si="22"/>
        <v>2600</v>
      </c>
      <c r="H127" s="123">
        <v>2600</v>
      </c>
      <c r="I127" s="159">
        <f>I128</f>
        <v>5500</v>
      </c>
      <c r="J127" s="160">
        <f aca="true" t="shared" si="23" ref="J127:J149">SUM(H127:I127)</f>
        <v>8100</v>
      </c>
    </row>
    <row r="128" spans="1:10" ht="12" customHeight="1">
      <c r="A128" s="12" t="s">
        <v>124</v>
      </c>
      <c r="B128" s="58" t="s">
        <v>206</v>
      </c>
      <c r="C128" s="48">
        <v>244</v>
      </c>
      <c r="D128" s="59" t="s">
        <v>32</v>
      </c>
      <c r="E128" s="36">
        <v>5000</v>
      </c>
      <c r="F128" s="120">
        <v>-2400</v>
      </c>
      <c r="G128" s="123">
        <f t="shared" si="22"/>
        <v>2600</v>
      </c>
      <c r="H128" s="123">
        <v>2600</v>
      </c>
      <c r="I128" s="159">
        <v>5500</v>
      </c>
      <c r="J128" s="160">
        <f t="shared" si="23"/>
        <v>8100</v>
      </c>
    </row>
    <row r="129" spans="1:10" ht="23.25" customHeight="1">
      <c r="A129" s="5" t="s">
        <v>135</v>
      </c>
      <c r="B129" s="163" t="s">
        <v>207</v>
      </c>
      <c r="C129" s="53"/>
      <c r="D129" s="87"/>
      <c r="E129" s="99">
        <f>E130</f>
        <v>500</v>
      </c>
      <c r="F129" s="135">
        <f>F130</f>
        <v>1400</v>
      </c>
      <c r="G129" s="124">
        <f>SUM(E129:F129)</f>
        <v>1900</v>
      </c>
      <c r="H129" s="124">
        <v>1900</v>
      </c>
      <c r="I129" s="159">
        <v>-290</v>
      </c>
      <c r="J129" s="160">
        <f t="shared" si="23"/>
        <v>1610</v>
      </c>
    </row>
    <row r="130" spans="1:10" ht="20.25">
      <c r="A130" s="94" t="s">
        <v>106</v>
      </c>
      <c r="B130" s="58" t="s">
        <v>207</v>
      </c>
      <c r="C130" s="48">
        <v>244</v>
      </c>
      <c r="D130" s="59"/>
      <c r="E130" s="98">
        <f>E131</f>
        <v>500</v>
      </c>
      <c r="F130" s="120">
        <f>F131</f>
        <v>1400</v>
      </c>
      <c r="G130" s="123">
        <f>SUM(E130:F130)</f>
        <v>1900</v>
      </c>
      <c r="H130" s="123">
        <v>1900</v>
      </c>
      <c r="I130" s="159">
        <v>-290</v>
      </c>
      <c r="J130" s="160">
        <f t="shared" si="23"/>
        <v>1610</v>
      </c>
    </row>
    <row r="131" spans="1:10" ht="13.5">
      <c r="A131" s="12" t="s">
        <v>124</v>
      </c>
      <c r="B131" s="58" t="s">
        <v>207</v>
      </c>
      <c r="C131" s="48">
        <v>244</v>
      </c>
      <c r="D131" s="59" t="s">
        <v>32</v>
      </c>
      <c r="E131" s="98">
        <v>500</v>
      </c>
      <c r="F131" s="120">
        <v>1400</v>
      </c>
      <c r="G131" s="123">
        <f>SUM(E131:F131)</f>
        <v>1900</v>
      </c>
      <c r="H131" s="123">
        <v>1900</v>
      </c>
      <c r="I131" s="159">
        <v>-290</v>
      </c>
      <c r="J131" s="160">
        <f t="shared" si="23"/>
        <v>1610</v>
      </c>
    </row>
    <row r="132" spans="1:10" ht="23.25" customHeight="1">
      <c r="A132" s="5" t="s">
        <v>136</v>
      </c>
      <c r="B132" s="163" t="s">
        <v>227</v>
      </c>
      <c r="C132" s="53"/>
      <c r="D132" s="87"/>
      <c r="E132" s="99">
        <f>E133</f>
        <v>800</v>
      </c>
      <c r="F132" s="135">
        <f>F133</f>
        <v>2500</v>
      </c>
      <c r="G132" s="124">
        <f t="shared" si="22"/>
        <v>3300</v>
      </c>
      <c r="H132" s="124">
        <v>3300</v>
      </c>
      <c r="I132" s="159">
        <f>I133</f>
        <v>0</v>
      </c>
      <c r="J132" s="160">
        <f t="shared" si="23"/>
        <v>3300</v>
      </c>
    </row>
    <row r="133" spans="1:10" ht="20.25">
      <c r="A133" s="94" t="s">
        <v>106</v>
      </c>
      <c r="B133" s="58" t="s">
        <v>227</v>
      </c>
      <c r="C133" s="48">
        <v>244</v>
      </c>
      <c r="D133" s="59"/>
      <c r="E133" s="98">
        <f>E134</f>
        <v>800</v>
      </c>
      <c r="F133" s="120">
        <f>F134</f>
        <v>2500</v>
      </c>
      <c r="G133" s="123">
        <f t="shared" si="22"/>
        <v>3300</v>
      </c>
      <c r="H133" s="123">
        <v>3300</v>
      </c>
      <c r="I133" s="159">
        <f>I134</f>
        <v>0</v>
      </c>
      <c r="J133" s="160">
        <f t="shared" si="23"/>
        <v>3300</v>
      </c>
    </row>
    <row r="134" spans="1:10" ht="13.5">
      <c r="A134" s="12" t="s">
        <v>124</v>
      </c>
      <c r="B134" s="58" t="s">
        <v>227</v>
      </c>
      <c r="C134" s="48">
        <v>244</v>
      </c>
      <c r="D134" s="59" t="s">
        <v>32</v>
      </c>
      <c r="E134" s="98">
        <v>800</v>
      </c>
      <c r="F134" s="120">
        <v>2500</v>
      </c>
      <c r="G134" s="123">
        <f t="shared" si="22"/>
        <v>3300</v>
      </c>
      <c r="H134" s="123">
        <v>3300</v>
      </c>
      <c r="I134" s="159"/>
      <c r="J134" s="160">
        <f t="shared" si="23"/>
        <v>3300</v>
      </c>
    </row>
    <row r="135" spans="1:10" ht="24" customHeight="1">
      <c r="A135" s="5" t="s">
        <v>136</v>
      </c>
      <c r="B135" s="163" t="s">
        <v>228</v>
      </c>
      <c r="C135" s="53"/>
      <c r="D135" s="87"/>
      <c r="E135" s="99">
        <f>E136</f>
        <v>0</v>
      </c>
      <c r="F135" s="129">
        <v>1720.6</v>
      </c>
      <c r="G135" s="124">
        <f t="shared" si="22"/>
        <v>1720.6</v>
      </c>
      <c r="H135" s="124">
        <v>1720.6</v>
      </c>
      <c r="I135" s="159">
        <v>-410.853</v>
      </c>
      <c r="J135" s="161">
        <f t="shared" si="23"/>
        <v>1309.7469999999998</v>
      </c>
    </row>
    <row r="136" spans="1:10" ht="20.25">
      <c r="A136" s="94" t="s">
        <v>106</v>
      </c>
      <c r="B136" s="58" t="s">
        <v>228</v>
      </c>
      <c r="C136" s="48">
        <v>244</v>
      </c>
      <c r="D136" s="59"/>
      <c r="E136" s="98">
        <f>E137</f>
        <v>0</v>
      </c>
      <c r="F136" s="121">
        <f>F137</f>
        <v>1720.6</v>
      </c>
      <c r="G136" s="123">
        <f t="shared" si="22"/>
        <v>1720.6</v>
      </c>
      <c r="H136" s="123">
        <v>1720.6</v>
      </c>
      <c r="I136" s="159">
        <v>-410.853</v>
      </c>
      <c r="J136" s="161">
        <f t="shared" si="23"/>
        <v>1309.7469999999998</v>
      </c>
    </row>
    <row r="137" spans="1:10" ht="13.5">
      <c r="A137" s="12" t="s">
        <v>226</v>
      </c>
      <c r="B137" s="58" t="s">
        <v>228</v>
      </c>
      <c r="C137" s="48">
        <v>244</v>
      </c>
      <c r="D137" s="59" t="s">
        <v>32</v>
      </c>
      <c r="E137" s="98"/>
      <c r="F137" s="121">
        <v>1720.6</v>
      </c>
      <c r="G137" s="123">
        <f t="shared" si="22"/>
        <v>1720.6</v>
      </c>
      <c r="H137" s="123">
        <v>1720.6</v>
      </c>
      <c r="I137" s="159">
        <v>-410.853</v>
      </c>
      <c r="J137" s="161">
        <f t="shared" si="23"/>
        <v>1309.7469999999998</v>
      </c>
    </row>
    <row r="138" spans="1:10" ht="12.75" customHeight="1">
      <c r="A138" s="104" t="s">
        <v>154</v>
      </c>
      <c r="B138" s="162" t="s">
        <v>229</v>
      </c>
      <c r="C138" s="53"/>
      <c r="D138" s="87"/>
      <c r="E138" s="24">
        <f>E139</f>
        <v>200</v>
      </c>
      <c r="F138" s="135">
        <f>F139</f>
        <v>100</v>
      </c>
      <c r="G138" s="124">
        <f t="shared" si="22"/>
        <v>300</v>
      </c>
      <c r="H138" s="124">
        <v>300</v>
      </c>
      <c r="I138" s="150">
        <v>-50</v>
      </c>
      <c r="J138" s="150">
        <f t="shared" si="23"/>
        <v>250</v>
      </c>
    </row>
    <row r="139" spans="1:10" ht="20.25">
      <c r="A139" s="94" t="s">
        <v>106</v>
      </c>
      <c r="B139" s="91" t="s">
        <v>230</v>
      </c>
      <c r="C139" s="48">
        <v>244</v>
      </c>
      <c r="D139" s="59"/>
      <c r="E139" s="36">
        <f>E140</f>
        <v>200</v>
      </c>
      <c r="F139" s="120">
        <f>F140</f>
        <v>100</v>
      </c>
      <c r="G139" s="123">
        <f t="shared" si="22"/>
        <v>300</v>
      </c>
      <c r="H139" s="123">
        <v>300</v>
      </c>
      <c r="I139" s="150">
        <v>-50</v>
      </c>
      <c r="J139" s="150">
        <f t="shared" si="23"/>
        <v>250</v>
      </c>
    </row>
    <row r="140" spans="1:10" ht="13.5">
      <c r="A140" s="12" t="s">
        <v>124</v>
      </c>
      <c r="B140" s="91" t="s">
        <v>230</v>
      </c>
      <c r="C140" s="48">
        <v>244</v>
      </c>
      <c r="D140" s="59" t="s">
        <v>32</v>
      </c>
      <c r="E140" s="36">
        <v>200</v>
      </c>
      <c r="F140" s="120">
        <v>100</v>
      </c>
      <c r="G140" s="123">
        <f t="shared" si="22"/>
        <v>300</v>
      </c>
      <c r="H140" s="123">
        <v>300</v>
      </c>
      <c r="I140" s="150">
        <v>-50</v>
      </c>
      <c r="J140" s="150">
        <f t="shared" si="23"/>
        <v>250</v>
      </c>
    </row>
    <row r="141" spans="1:10" ht="13.5">
      <c r="A141" s="104" t="s">
        <v>154</v>
      </c>
      <c r="B141" s="162" t="s">
        <v>231</v>
      </c>
      <c r="C141" s="53"/>
      <c r="D141" s="87"/>
      <c r="E141" s="24">
        <f>E142</f>
        <v>0</v>
      </c>
      <c r="F141" s="129">
        <f>F142</f>
        <v>0</v>
      </c>
      <c r="G141" s="125">
        <f t="shared" si="22"/>
        <v>0</v>
      </c>
      <c r="H141" s="125">
        <f t="shared" si="22"/>
        <v>0</v>
      </c>
      <c r="I141" s="159">
        <f>I142</f>
        <v>1170.33</v>
      </c>
      <c r="J141" s="150">
        <f t="shared" si="23"/>
        <v>1170.33</v>
      </c>
    </row>
    <row r="142" spans="1:10" ht="21.75" customHeight="1">
      <c r="A142" s="94" t="s">
        <v>106</v>
      </c>
      <c r="B142" s="91" t="s">
        <v>232</v>
      </c>
      <c r="C142" s="48">
        <v>244</v>
      </c>
      <c r="D142" s="59"/>
      <c r="E142" s="36">
        <f>E143</f>
        <v>0</v>
      </c>
      <c r="F142" s="121">
        <f>F143</f>
        <v>0</v>
      </c>
      <c r="G142" s="133">
        <f t="shared" si="22"/>
        <v>0</v>
      </c>
      <c r="H142" s="133">
        <f t="shared" si="22"/>
        <v>0</v>
      </c>
      <c r="I142" s="159">
        <f>I143</f>
        <v>1170.33</v>
      </c>
      <c r="J142" s="150">
        <f t="shared" si="23"/>
        <v>1170.33</v>
      </c>
    </row>
    <row r="143" spans="1:10" ht="13.5">
      <c r="A143" s="12" t="s">
        <v>226</v>
      </c>
      <c r="B143" s="91" t="s">
        <v>232</v>
      </c>
      <c r="C143" s="48">
        <v>244</v>
      </c>
      <c r="D143" s="59" t="s">
        <v>32</v>
      </c>
      <c r="E143" s="36"/>
      <c r="F143" s="121"/>
      <c r="G143" s="133">
        <f t="shared" si="22"/>
        <v>0</v>
      </c>
      <c r="H143" s="133">
        <f t="shared" si="22"/>
        <v>0</v>
      </c>
      <c r="I143" s="159">
        <v>1170.33</v>
      </c>
      <c r="J143" s="150">
        <f t="shared" si="23"/>
        <v>1170.33</v>
      </c>
    </row>
    <row r="144" spans="1:10" ht="23.25" customHeight="1">
      <c r="A144" s="169" t="s">
        <v>158</v>
      </c>
      <c r="B144" s="162" t="s">
        <v>233</v>
      </c>
      <c r="C144" s="53"/>
      <c r="D144" s="87"/>
      <c r="E144" s="24">
        <f>E145</f>
        <v>100</v>
      </c>
      <c r="F144" s="135">
        <f>F145</f>
        <v>200</v>
      </c>
      <c r="G144" s="124">
        <f t="shared" si="22"/>
        <v>300</v>
      </c>
      <c r="H144" s="124">
        <v>300</v>
      </c>
      <c r="I144" s="161">
        <f>I145</f>
        <v>-61.077</v>
      </c>
      <c r="J144" s="161">
        <f t="shared" si="23"/>
        <v>238.923</v>
      </c>
    </row>
    <row r="145" spans="1:10" ht="20.25">
      <c r="A145" s="94" t="s">
        <v>106</v>
      </c>
      <c r="B145" s="91" t="s">
        <v>233</v>
      </c>
      <c r="C145" s="48">
        <v>244</v>
      </c>
      <c r="D145" s="59"/>
      <c r="E145" s="36">
        <f>E146</f>
        <v>100</v>
      </c>
      <c r="F145" s="120">
        <v>200</v>
      </c>
      <c r="G145" s="123">
        <f t="shared" si="22"/>
        <v>300</v>
      </c>
      <c r="H145" s="123">
        <v>300</v>
      </c>
      <c r="I145" s="161">
        <f>I146</f>
        <v>-61.077</v>
      </c>
      <c r="J145" s="161">
        <f t="shared" si="23"/>
        <v>238.923</v>
      </c>
    </row>
    <row r="146" spans="1:10" ht="13.5">
      <c r="A146" s="12" t="s">
        <v>124</v>
      </c>
      <c r="B146" s="91" t="s">
        <v>233</v>
      </c>
      <c r="C146" s="48">
        <v>244</v>
      </c>
      <c r="D146" s="59" t="s">
        <v>32</v>
      </c>
      <c r="E146" s="36">
        <v>100</v>
      </c>
      <c r="F146" s="120">
        <v>200</v>
      </c>
      <c r="G146" s="123">
        <f t="shared" si="22"/>
        <v>300</v>
      </c>
      <c r="H146" s="123">
        <v>300</v>
      </c>
      <c r="I146" s="161">
        <v>-61.077</v>
      </c>
      <c r="J146" s="161">
        <f t="shared" si="23"/>
        <v>238.923</v>
      </c>
    </row>
    <row r="147" spans="1:10" ht="34.5">
      <c r="A147" s="169" t="s">
        <v>158</v>
      </c>
      <c r="B147" s="162" t="s">
        <v>234</v>
      </c>
      <c r="C147" s="53"/>
      <c r="D147" s="87"/>
      <c r="E147" s="24">
        <f>E148</f>
        <v>0</v>
      </c>
      <c r="F147" s="129">
        <f>F148</f>
        <v>0</v>
      </c>
      <c r="G147" s="126">
        <f t="shared" si="22"/>
        <v>0</v>
      </c>
      <c r="H147" s="126">
        <f t="shared" si="22"/>
        <v>0</v>
      </c>
      <c r="I147" s="150">
        <f>I148</f>
        <v>1141.6</v>
      </c>
      <c r="J147" s="150">
        <f t="shared" si="23"/>
        <v>1141.6</v>
      </c>
    </row>
    <row r="148" spans="1:10" ht="20.25">
      <c r="A148" s="94" t="s">
        <v>106</v>
      </c>
      <c r="B148" s="91" t="s">
        <v>234</v>
      </c>
      <c r="C148" s="48">
        <v>244</v>
      </c>
      <c r="D148" s="59"/>
      <c r="E148" s="36">
        <f>E149</f>
        <v>0</v>
      </c>
      <c r="F148" s="121">
        <f>F149</f>
        <v>0</v>
      </c>
      <c r="G148" s="134">
        <f t="shared" si="22"/>
        <v>0</v>
      </c>
      <c r="H148" s="134">
        <f t="shared" si="22"/>
        <v>0</v>
      </c>
      <c r="I148" s="150">
        <f>I149</f>
        <v>1141.6</v>
      </c>
      <c r="J148" s="150">
        <f t="shared" si="23"/>
        <v>1141.6</v>
      </c>
    </row>
    <row r="149" spans="1:10" ht="13.5">
      <c r="A149" s="12" t="s">
        <v>226</v>
      </c>
      <c r="B149" s="91" t="s">
        <v>234</v>
      </c>
      <c r="C149" s="48">
        <v>244</v>
      </c>
      <c r="D149" s="59" t="s">
        <v>32</v>
      </c>
      <c r="E149" s="36"/>
      <c r="F149" s="121"/>
      <c r="G149" s="134">
        <f t="shared" si="22"/>
        <v>0</v>
      </c>
      <c r="H149" s="134">
        <f t="shared" si="22"/>
        <v>0</v>
      </c>
      <c r="I149" s="150">
        <v>1141.6</v>
      </c>
      <c r="J149" s="150">
        <f t="shared" si="23"/>
        <v>1141.6</v>
      </c>
    </row>
    <row r="150" spans="1:10" ht="39">
      <c r="A150" s="109" t="s">
        <v>212</v>
      </c>
      <c r="B150" s="115">
        <v>79</v>
      </c>
      <c r="C150" s="110"/>
      <c r="D150" s="116"/>
      <c r="E150" s="107">
        <v>140</v>
      </c>
      <c r="F150" s="139">
        <v>-140</v>
      </c>
      <c r="G150" s="140">
        <f t="shared" si="22"/>
        <v>0</v>
      </c>
      <c r="H150" s="140">
        <v>0</v>
      </c>
      <c r="I150" s="140">
        <f>SUM(G150:H150)</f>
        <v>0</v>
      </c>
      <c r="J150" s="140">
        <f>SUM(H150:I150)</f>
        <v>0</v>
      </c>
    </row>
    <row r="151" spans="1:10" ht="13.5">
      <c r="A151" s="79" t="s">
        <v>157</v>
      </c>
      <c r="B151" s="114" t="s">
        <v>210</v>
      </c>
      <c r="C151" s="50"/>
      <c r="D151" s="88"/>
      <c r="E151" s="8">
        <f>E152</f>
        <v>140</v>
      </c>
      <c r="F151" s="137">
        <v>-140</v>
      </c>
      <c r="G151" s="138">
        <f t="shared" si="22"/>
        <v>0</v>
      </c>
      <c r="H151" s="138">
        <v>0</v>
      </c>
      <c r="I151" s="138">
        <f>SUM(G151:H151)</f>
        <v>0</v>
      </c>
      <c r="J151" s="138">
        <f>SUM(H151:I151)</f>
        <v>0</v>
      </c>
    </row>
    <row r="152" spans="1:10" ht="20.25">
      <c r="A152" s="94" t="s">
        <v>106</v>
      </c>
      <c r="B152" s="58" t="s">
        <v>211</v>
      </c>
      <c r="C152" s="48">
        <v>244</v>
      </c>
      <c r="D152" s="59"/>
      <c r="E152" s="36">
        <f>E153</f>
        <v>140</v>
      </c>
      <c r="F152" s="120">
        <v>-140</v>
      </c>
      <c r="G152" s="123">
        <f t="shared" si="22"/>
        <v>0</v>
      </c>
      <c r="H152" s="123">
        <v>0</v>
      </c>
      <c r="I152" s="159"/>
      <c r="J152" s="160">
        <f>SUM(H152:I152)</f>
        <v>0</v>
      </c>
    </row>
    <row r="153" spans="1:10" ht="14.25" customHeight="1">
      <c r="A153" s="12" t="s">
        <v>123</v>
      </c>
      <c r="B153" s="58" t="s">
        <v>211</v>
      </c>
      <c r="C153" s="48">
        <v>244</v>
      </c>
      <c r="D153" s="59" t="s">
        <v>24</v>
      </c>
      <c r="E153" s="36">
        <v>140</v>
      </c>
      <c r="F153" s="120">
        <v>-140</v>
      </c>
      <c r="G153" s="123">
        <f t="shared" si="22"/>
        <v>0</v>
      </c>
      <c r="H153" s="123">
        <v>0</v>
      </c>
      <c r="I153" s="159"/>
      <c r="J153" s="160">
        <f>SUM(H153:I153)</f>
        <v>0</v>
      </c>
    </row>
    <row r="154" spans="1:10" ht="15" customHeight="1">
      <c r="A154" s="76" t="s">
        <v>209</v>
      </c>
      <c r="B154" s="77"/>
      <c r="C154" s="77"/>
      <c r="D154" s="77"/>
      <c r="E154" s="153">
        <f aca="true" t="shared" si="24" ref="E154:J154">E155+E178</f>
        <v>13924.3</v>
      </c>
      <c r="F154" s="108">
        <f t="shared" si="24"/>
        <v>1699.97</v>
      </c>
      <c r="G154" s="153">
        <f t="shared" si="24"/>
        <v>15624.27</v>
      </c>
      <c r="H154" s="153">
        <f t="shared" si="24"/>
        <v>15624.27</v>
      </c>
      <c r="I154" s="171">
        <f t="shared" si="24"/>
        <v>-28.09</v>
      </c>
      <c r="J154" s="154">
        <f t="shared" si="24"/>
        <v>15596.18</v>
      </c>
    </row>
    <row r="155" spans="1:10" ht="15.75" customHeight="1">
      <c r="A155" s="78" t="s">
        <v>51</v>
      </c>
      <c r="B155" s="19" t="s">
        <v>58</v>
      </c>
      <c r="C155" s="19"/>
      <c r="D155" s="20"/>
      <c r="E155" s="107">
        <f aca="true" t="shared" si="25" ref="E155:J155">SUM(E156,E165)</f>
        <v>11476</v>
      </c>
      <c r="F155" s="107">
        <f t="shared" si="25"/>
        <v>1000</v>
      </c>
      <c r="G155" s="107">
        <f t="shared" si="25"/>
        <v>12476</v>
      </c>
      <c r="H155" s="107">
        <f t="shared" si="25"/>
        <v>12476</v>
      </c>
      <c r="I155" s="143">
        <f t="shared" si="25"/>
        <v>0</v>
      </c>
      <c r="J155" s="141">
        <f t="shared" si="25"/>
        <v>12476</v>
      </c>
    </row>
    <row r="156" spans="1:10" ht="24" customHeight="1">
      <c r="A156" s="79" t="s">
        <v>55</v>
      </c>
      <c r="B156" s="80" t="s">
        <v>49</v>
      </c>
      <c r="C156" s="81"/>
      <c r="D156" s="82"/>
      <c r="E156" s="8">
        <f aca="true" t="shared" si="26" ref="E156:J156">E157+E161</f>
        <v>7550</v>
      </c>
      <c r="F156" s="118">
        <f t="shared" si="26"/>
        <v>0</v>
      </c>
      <c r="G156" s="118">
        <f t="shared" si="26"/>
        <v>7550</v>
      </c>
      <c r="H156" s="118">
        <f t="shared" si="26"/>
        <v>7550</v>
      </c>
      <c r="I156" s="118">
        <f t="shared" si="26"/>
        <v>0</v>
      </c>
      <c r="J156" s="118">
        <f t="shared" si="26"/>
        <v>7550</v>
      </c>
    </row>
    <row r="157" spans="1:10" ht="22.5">
      <c r="A157" s="42" t="s">
        <v>56</v>
      </c>
      <c r="B157" s="16" t="s">
        <v>159</v>
      </c>
      <c r="C157" s="29"/>
      <c r="D157" s="16"/>
      <c r="E157" s="24">
        <f>E158+E159</f>
        <v>6450</v>
      </c>
      <c r="F157" s="119">
        <f>F158+F159</f>
        <v>0</v>
      </c>
      <c r="G157" s="119">
        <f>G158+G159</f>
        <v>6450</v>
      </c>
      <c r="H157" s="119">
        <f>H158+H159</f>
        <v>6450</v>
      </c>
      <c r="I157" s="159"/>
      <c r="J157" s="160">
        <f>SUM(H157:I157)</f>
        <v>6450</v>
      </c>
    </row>
    <row r="158" spans="1:10" ht="24">
      <c r="A158" s="14" t="s">
        <v>57</v>
      </c>
      <c r="B158" s="35" t="s">
        <v>159</v>
      </c>
      <c r="C158" s="25" t="s">
        <v>59</v>
      </c>
      <c r="D158" s="35" t="s">
        <v>13</v>
      </c>
      <c r="E158" s="36">
        <v>5000</v>
      </c>
      <c r="F158" s="121"/>
      <c r="G158" s="123">
        <f aca="true" t="shared" si="27" ref="G158:H164">SUM(E158:F158)</f>
        <v>5000</v>
      </c>
      <c r="H158" s="123">
        <f t="shared" si="27"/>
        <v>5000</v>
      </c>
      <c r="I158" s="159"/>
      <c r="J158" s="160">
        <f aca="true" t="shared" si="28" ref="J158:J164">SUM(H158:I158)</f>
        <v>5000</v>
      </c>
    </row>
    <row r="159" spans="1:10" ht="36">
      <c r="A159" s="14" t="s">
        <v>215</v>
      </c>
      <c r="B159" s="35" t="s">
        <v>159</v>
      </c>
      <c r="C159" s="25" t="s">
        <v>216</v>
      </c>
      <c r="D159" s="35" t="s">
        <v>13</v>
      </c>
      <c r="E159" s="36">
        <v>1450</v>
      </c>
      <c r="F159" s="121"/>
      <c r="G159" s="123">
        <f t="shared" si="27"/>
        <v>1450</v>
      </c>
      <c r="H159" s="123">
        <f t="shared" si="27"/>
        <v>1450</v>
      </c>
      <c r="I159" s="159"/>
      <c r="J159" s="160">
        <f t="shared" si="28"/>
        <v>1450</v>
      </c>
    </row>
    <row r="160" spans="1:10" ht="13.5">
      <c r="A160" s="12" t="s">
        <v>110</v>
      </c>
      <c r="B160" s="35" t="s">
        <v>159</v>
      </c>
      <c r="C160" s="25"/>
      <c r="D160" s="35" t="s">
        <v>13</v>
      </c>
      <c r="E160" s="36">
        <v>6450</v>
      </c>
      <c r="F160" s="121"/>
      <c r="G160" s="123">
        <f t="shared" si="27"/>
        <v>6450</v>
      </c>
      <c r="H160" s="123">
        <f t="shared" si="27"/>
        <v>6450</v>
      </c>
      <c r="I160" s="159"/>
      <c r="J160" s="160">
        <f t="shared" si="28"/>
        <v>6450</v>
      </c>
    </row>
    <row r="161" spans="1:10" ht="22.5">
      <c r="A161" s="42" t="s">
        <v>60</v>
      </c>
      <c r="B161" s="113" t="s">
        <v>161</v>
      </c>
      <c r="C161" s="40"/>
      <c r="D161" s="66"/>
      <c r="E161" s="24">
        <f>E162+E163</f>
        <v>1100</v>
      </c>
      <c r="F161" s="121"/>
      <c r="G161" s="123">
        <f t="shared" si="27"/>
        <v>1100</v>
      </c>
      <c r="H161" s="123">
        <f t="shared" si="27"/>
        <v>1100</v>
      </c>
      <c r="I161" s="159"/>
      <c r="J161" s="160">
        <f t="shared" si="28"/>
        <v>1100</v>
      </c>
    </row>
    <row r="162" spans="1:10" ht="24">
      <c r="A162" s="14" t="s">
        <v>57</v>
      </c>
      <c r="B162" s="39" t="s">
        <v>160</v>
      </c>
      <c r="C162" s="38" t="s">
        <v>59</v>
      </c>
      <c r="D162" s="39" t="s">
        <v>13</v>
      </c>
      <c r="E162" s="36">
        <v>900</v>
      </c>
      <c r="F162" s="121"/>
      <c r="G162" s="123">
        <f t="shared" si="27"/>
        <v>900</v>
      </c>
      <c r="H162" s="123">
        <f t="shared" si="27"/>
        <v>900</v>
      </c>
      <c r="I162" s="159"/>
      <c r="J162" s="160">
        <f t="shared" si="28"/>
        <v>900</v>
      </c>
    </row>
    <row r="163" spans="1:10" ht="36">
      <c r="A163" s="14" t="s">
        <v>215</v>
      </c>
      <c r="B163" s="39" t="s">
        <v>160</v>
      </c>
      <c r="C163" s="38" t="s">
        <v>216</v>
      </c>
      <c r="D163" s="64" t="s">
        <v>13</v>
      </c>
      <c r="E163" s="36">
        <v>200</v>
      </c>
      <c r="F163" s="121"/>
      <c r="G163" s="123">
        <f t="shared" si="27"/>
        <v>200</v>
      </c>
      <c r="H163" s="123">
        <f t="shared" si="27"/>
        <v>200</v>
      </c>
      <c r="I163" s="159"/>
      <c r="J163" s="160">
        <f t="shared" si="28"/>
        <v>200</v>
      </c>
    </row>
    <row r="164" spans="1:10" ht="13.5">
      <c r="A164" s="12" t="s">
        <v>110</v>
      </c>
      <c r="B164" s="39" t="s">
        <v>160</v>
      </c>
      <c r="C164" s="65"/>
      <c r="D164" s="64" t="s">
        <v>13</v>
      </c>
      <c r="E164" s="36">
        <v>1100</v>
      </c>
      <c r="F164" s="121"/>
      <c r="G164" s="123">
        <f t="shared" si="27"/>
        <v>1100</v>
      </c>
      <c r="H164" s="123">
        <f t="shared" si="27"/>
        <v>1100</v>
      </c>
      <c r="I164" s="159"/>
      <c r="J164" s="160">
        <f t="shared" si="28"/>
        <v>1100</v>
      </c>
    </row>
    <row r="165" spans="1:10" ht="13.5">
      <c r="A165" s="79" t="s">
        <v>52</v>
      </c>
      <c r="B165" s="83" t="s">
        <v>62</v>
      </c>
      <c r="C165" s="83"/>
      <c r="D165" s="83"/>
      <c r="E165" s="8">
        <f aca="true" t="shared" si="29" ref="E165:J165">E166+E172+E175</f>
        <v>3926</v>
      </c>
      <c r="F165" s="118">
        <f t="shared" si="29"/>
        <v>1000</v>
      </c>
      <c r="G165" s="118">
        <f t="shared" si="29"/>
        <v>4926</v>
      </c>
      <c r="H165" s="118">
        <f t="shared" si="29"/>
        <v>4926</v>
      </c>
      <c r="I165" s="118">
        <f t="shared" si="29"/>
        <v>0</v>
      </c>
      <c r="J165" s="118">
        <f t="shared" si="29"/>
        <v>4926</v>
      </c>
    </row>
    <row r="166" spans="1:10" ht="22.5">
      <c r="A166" s="42" t="s">
        <v>61</v>
      </c>
      <c r="B166" s="112" t="s">
        <v>165</v>
      </c>
      <c r="C166" s="40"/>
      <c r="D166" s="66"/>
      <c r="E166" s="24">
        <f>E167+E170+E169+E168</f>
        <v>3425</v>
      </c>
      <c r="F166" s="119">
        <f>F167+F170+F169+F168</f>
        <v>1000</v>
      </c>
      <c r="G166" s="119">
        <f>G167+G170+G169+G168</f>
        <v>4425</v>
      </c>
      <c r="H166" s="119">
        <f>H167+H170+H169+H168</f>
        <v>4425</v>
      </c>
      <c r="I166" s="159"/>
      <c r="J166" s="160">
        <f>SUM(H166:I166)</f>
        <v>4425</v>
      </c>
    </row>
    <row r="167" spans="1:10" ht="24">
      <c r="A167" s="14" t="s">
        <v>57</v>
      </c>
      <c r="B167" s="39" t="s">
        <v>162</v>
      </c>
      <c r="C167" s="38" t="s">
        <v>59</v>
      </c>
      <c r="D167" s="39" t="s">
        <v>13</v>
      </c>
      <c r="E167" s="36">
        <v>1200</v>
      </c>
      <c r="F167" s="121"/>
      <c r="G167" s="123">
        <f aca="true" t="shared" si="30" ref="G167:H177">SUM(E167:F167)</f>
        <v>1200</v>
      </c>
      <c r="H167" s="123">
        <f t="shared" si="30"/>
        <v>1200</v>
      </c>
      <c r="I167" s="159"/>
      <c r="J167" s="160">
        <f aca="true" t="shared" si="31" ref="J167:J177">SUM(H167:I167)</f>
        <v>1200</v>
      </c>
    </row>
    <row r="168" spans="1:10" ht="24">
      <c r="A168" s="12" t="s">
        <v>132</v>
      </c>
      <c r="B168" s="39" t="s">
        <v>162</v>
      </c>
      <c r="C168" s="38" t="s">
        <v>131</v>
      </c>
      <c r="D168" s="39" t="s">
        <v>13</v>
      </c>
      <c r="E168" s="36">
        <v>110</v>
      </c>
      <c r="F168" s="121"/>
      <c r="G168" s="123">
        <f t="shared" si="30"/>
        <v>110</v>
      </c>
      <c r="H168" s="123">
        <f t="shared" si="30"/>
        <v>110</v>
      </c>
      <c r="I168" s="159"/>
      <c r="J168" s="160">
        <f t="shared" si="31"/>
        <v>110</v>
      </c>
    </row>
    <row r="169" spans="1:10" ht="36">
      <c r="A169" s="14" t="s">
        <v>215</v>
      </c>
      <c r="B169" s="39" t="s">
        <v>162</v>
      </c>
      <c r="C169" s="38" t="s">
        <v>216</v>
      </c>
      <c r="D169" s="39" t="s">
        <v>13</v>
      </c>
      <c r="E169" s="36">
        <v>350</v>
      </c>
      <c r="F169" s="121"/>
      <c r="G169" s="123">
        <f t="shared" si="30"/>
        <v>350</v>
      </c>
      <c r="H169" s="123">
        <f t="shared" si="30"/>
        <v>350</v>
      </c>
      <c r="I169" s="159"/>
      <c r="J169" s="160">
        <f t="shared" si="31"/>
        <v>350</v>
      </c>
    </row>
    <row r="170" spans="1:10" ht="24">
      <c r="A170" s="12" t="s">
        <v>106</v>
      </c>
      <c r="B170" s="35" t="s">
        <v>162</v>
      </c>
      <c r="C170" s="25" t="s">
        <v>38</v>
      </c>
      <c r="D170" s="35" t="s">
        <v>13</v>
      </c>
      <c r="E170" s="36">
        <v>1765</v>
      </c>
      <c r="F170" s="120">
        <v>1000</v>
      </c>
      <c r="G170" s="123">
        <f t="shared" si="30"/>
        <v>2765</v>
      </c>
      <c r="H170" s="123">
        <v>2765</v>
      </c>
      <c r="I170" s="159"/>
      <c r="J170" s="160">
        <f t="shared" si="31"/>
        <v>2765</v>
      </c>
    </row>
    <row r="171" spans="1:10" ht="13.5">
      <c r="A171" s="12" t="s">
        <v>110</v>
      </c>
      <c r="B171" s="35" t="s">
        <v>162</v>
      </c>
      <c r="C171" s="25"/>
      <c r="D171" s="35" t="s">
        <v>13</v>
      </c>
      <c r="E171" s="36">
        <f>SUM(E167:E170)</f>
        <v>3425</v>
      </c>
      <c r="F171" s="121">
        <v>1000</v>
      </c>
      <c r="G171" s="123">
        <f t="shared" si="30"/>
        <v>4425</v>
      </c>
      <c r="H171" s="123">
        <v>4425</v>
      </c>
      <c r="I171" s="159"/>
      <c r="J171" s="160">
        <f t="shared" si="31"/>
        <v>4425</v>
      </c>
    </row>
    <row r="172" spans="1:10" ht="26.25">
      <c r="A172" s="34" t="s">
        <v>50</v>
      </c>
      <c r="B172" s="16" t="s">
        <v>163</v>
      </c>
      <c r="C172" s="16"/>
      <c r="D172" s="16"/>
      <c r="E172" s="24">
        <f>E173</f>
        <v>500</v>
      </c>
      <c r="F172" s="121"/>
      <c r="G172" s="124">
        <f t="shared" si="30"/>
        <v>500</v>
      </c>
      <c r="H172" s="124">
        <f t="shared" si="30"/>
        <v>500</v>
      </c>
      <c r="I172" s="159"/>
      <c r="J172" s="160">
        <f t="shared" si="31"/>
        <v>500</v>
      </c>
    </row>
    <row r="173" spans="1:10" ht="35.25" customHeight="1">
      <c r="A173" s="41" t="s">
        <v>53</v>
      </c>
      <c r="B173" s="35" t="s">
        <v>163</v>
      </c>
      <c r="C173" s="25" t="s">
        <v>54</v>
      </c>
      <c r="D173" s="35"/>
      <c r="E173" s="36">
        <f>E174</f>
        <v>500</v>
      </c>
      <c r="F173" s="121"/>
      <c r="G173" s="123">
        <f t="shared" si="30"/>
        <v>500</v>
      </c>
      <c r="H173" s="123">
        <f t="shared" si="30"/>
        <v>500</v>
      </c>
      <c r="I173" s="159"/>
      <c r="J173" s="160">
        <f t="shared" si="31"/>
        <v>500</v>
      </c>
    </row>
    <row r="174" spans="1:10" ht="33" customHeight="1">
      <c r="A174" s="14" t="s">
        <v>5</v>
      </c>
      <c r="B174" s="35" t="s">
        <v>163</v>
      </c>
      <c r="C174" s="67" t="s">
        <v>54</v>
      </c>
      <c r="D174" s="68" t="s">
        <v>12</v>
      </c>
      <c r="E174" s="6">
        <v>500</v>
      </c>
      <c r="F174" s="121"/>
      <c r="G174" s="123">
        <f t="shared" si="30"/>
        <v>500</v>
      </c>
      <c r="H174" s="123">
        <f t="shared" si="30"/>
        <v>500</v>
      </c>
      <c r="I174" s="159"/>
      <c r="J174" s="160">
        <f t="shared" si="31"/>
        <v>500</v>
      </c>
    </row>
    <row r="175" spans="1:10" ht="26.25">
      <c r="A175" s="11" t="s">
        <v>98</v>
      </c>
      <c r="B175" s="16" t="s">
        <v>164</v>
      </c>
      <c r="C175" s="69"/>
      <c r="D175" s="68"/>
      <c r="E175" s="24">
        <f>E176</f>
        <v>1</v>
      </c>
      <c r="F175" s="121"/>
      <c r="G175" s="124">
        <f t="shared" si="30"/>
        <v>1</v>
      </c>
      <c r="H175" s="124">
        <f t="shared" si="30"/>
        <v>1</v>
      </c>
      <c r="I175" s="159"/>
      <c r="J175" s="160">
        <f t="shared" si="31"/>
        <v>1</v>
      </c>
    </row>
    <row r="176" spans="1:10" ht="20.25">
      <c r="A176" s="94" t="s">
        <v>106</v>
      </c>
      <c r="B176" s="35" t="s">
        <v>164</v>
      </c>
      <c r="C176" s="65"/>
      <c r="D176" s="68"/>
      <c r="E176" s="36">
        <f>E177</f>
        <v>1</v>
      </c>
      <c r="F176" s="121"/>
      <c r="G176" s="123">
        <f t="shared" si="30"/>
        <v>1</v>
      </c>
      <c r="H176" s="123">
        <f t="shared" si="30"/>
        <v>1</v>
      </c>
      <c r="I176" s="159"/>
      <c r="J176" s="160">
        <f t="shared" si="31"/>
        <v>1</v>
      </c>
    </row>
    <row r="177" spans="1:10" ht="13.5">
      <c r="A177" s="12" t="s">
        <v>110</v>
      </c>
      <c r="B177" s="35" t="s">
        <v>164</v>
      </c>
      <c r="C177" s="48">
        <v>244</v>
      </c>
      <c r="D177" s="68" t="s">
        <v>27</v>
      </c>
      <c r="E177" s="36">
        <v>1</v>
      </c>
      <c r="F177" s="121"/>
      <c r="G177" s="123">
        <f t="shared" si="30"/>
        <v>1</v>
      </c>
      <c r="H177" s="123">
        <f t="shared" si="30"/>
        <v>1</v>
      </c>
      <c r="I177" s="159"/>
      <c r="J177" s="160">
        <f t="shared" si="31"/>
        <v>1</v>
      </c>
    </row>
    <row r="178" spans="1:10" ht="17.25" customHeight="1">
      <c r="A178" s="84" t="s">
        <v>63</v>
      </c>
      <c r="B178" s="19" t="s">
        <v>100</v>
      </c>
      <c r="C178" s="47"/>
      <c r="D178" s="47"/>
      <c r="E178" s="106">
        <f aca="true" t="shared" si="32" ref="E178:J178">E179</f>
        <v>2448.2999999999997</v>
      </c>
      <c r="F178" s="141">
        <f t="shared" si="32"/>
        <v>699.97</v>
      </c>
      <c r="G178" s="141">
        <f t="shared" si="32"/>
        <v>3148.27</v>
      </c>
      <c r="H178" s="141">
        <f t="shared" si="32"/>
        <v>3148.27</v>
      </c>
      <c r="I178" s="141">
        <f t="shared" si="32"/>
        <v>-28.09</v>
      </c>
      <c r="J178" s="141">
        <f t="shared" si="32"/>
        <v>3120.18</v>
      </c>
    </row>
    <row r="179" spans="1:10" ht="17.25" customHeight="1">
      <c r="A179" s="85" t="s">
        <v>64</v>
      </c>
      <c r="B179" s="50" t="s">
        <v>48</v>
      </c>
      <c r="C179" s="50"/>
      <c r="D179" s="50"/>
      <c r="E179" s="103">
        <f aca="true" t="shared" si="33" ref="E179:J179">SUM(E188,E195,E198,E201,E208,E211,E214,E217)</f>
        <v>2448.2999999999997</v>
      </c>
      <c r="F179" s="136">
        <f t="shared" si="33"/>
        <v>699.97</v>
      </c>
      <c r="G179" s="136">
        <f t="shared" si="33"/>
        <v>3148.27</v>
      </c>
      <c r="H179" s="136">
        <f t="shared" si="33"/>
        <v>3148.27</v>
      </c>
      <c r="I179" s="136">
        <f t="shared" si="33"/>
        <v>-28.09</v>
      </c>
      <c r="J179" s="136">
        <f t="shared" si="33"/>
        <v>3120.18</v>
      </c>
    </row>
    <row r="180" spans="1:10" ht="12.75" customHeight="1" hidden="1">
      <c r="A180" s="18" t="s">
        <v>14</v>
      </c>
      <c r="B180" s="35" t="s">
        <v>41</v>
      </c>
      <c r="C180" s="35"/>
      <c r="D180" s="53"/>
      <c r="E180" s="24">
        <v>0</v>
      </c>
      <c r="F180" s="121"/>
      <c r="G180" s="123">
        <f aca="true" t="shared" si="34" ref="G180:H200">SUM(E180:F180)</f>
        <v>0</v>
      </c>
      <c r="H180" s="123">
        <f t="shared" si="34"/>
        <v>0</v>
      </c>
      <c r="I180" s="1"/>
      <c r="J180" s="1"/>
    </row>
    <row r="181" spans="1:10" ht="12.75" customHeight="1" hidden="1">
      <c r="A181" s="28" t="s">
        <v>111</v>
      </c>
      <c r="B181" s="35" t="s">
        <v>101</v>
      </c>
      <c r="C181" s="35" t="s">
        <v>34</v>
      </c>
      <c r="D181" s="68" t="s">
        <v>13</v>
      </c>
      <c r="E181" s="36"/>
      <c r="F181" s="121"/>
      <c r="G181" s="123">
        <f t="shared" si="34"/>
        <v>0</v>
      </c>
      <c r="H181" s="123">
        <f t="shared" si="34"/>
        <v>0</v>
      </c>
      <c r="I181" s="1"/>
      <c r="J181" s="1"/>
    </row>
    <row r="182" spans="1:10" ht="12.75" customHeight="1" hidden="1">
      <c r="A182" s="43" t="s">
        <v>112</v>
      </c>
      <c r="B182" s="35" t="s">
        <v>42</v>
      </c>
      <c r="C182" s="35" t="s">
        <v>34</v>
      </c>
      <c r="D182" s="68" t="s">
        <v>13</v>
      </c>
      <c r="E182" s="36"/>
      <c r="F182" s="121"/>
      <c r="G182" s="123">
        <f t="shared" si="34"/>
        <v>0</v>
      </c>
      <c r="H182" s="123">
        <f t="shared" si="34"/>
        <v>0</v>
      </c>
      <c r="I182" s="1"/>
      <c r="J182" s="1"/>
    </row>
    <row r="183" spans="1:10" ht="12.75" customHeight="1" hidden="1">
      <c r="A183" s="43" t="s">
        <v>113</v>
      </c>
      <c r="B183" s="35" t="s">
        <v>43</v>
      </c>
      <c r="C183" s="35" t="s">
        <v>34</v>
      </c>
      <c r="D183" s="68" t="s">
        <v>13</v>
      </c>
      <c r="E183" s="36"/>
      <c r="F183" s="121"/>
      <c r="G183" s="123">
        <f t="shared" si="34"/>
        <v>0</v>
      </c>
      <c r="H183" s="123">
        <f t="shared" si="34"/>
        <v>0</v>
      </c>
      <c r="I183" s="1"/>
      <c r="J183" s="1"/>
    </row>
    <row r="184" spans="1:10" ht="21.75" customHeight="1" hidden="1">
      <c r="A184" s="43" t="s">
        <v>114</v>
      </c>
      <c r="B184" s="35" t="s">
        <v>44</v>
      </c>
      <c r="C184" s="35" t="s">
        <v>34</v>
      </c>
      <c r="D184" s="68" t="s">
        <v>13</v>
      </c>
      <c r="E184" s="36"/>
      <c r="F184" s="121"/>
      <c r="G184" s="123">
        <f t="shared" si="34"/>
        <v>0</v>
      </c>
      <c r="H184" s="123">
        <f t="shared" si="34"/>
        <v>0</v>
      </c>
      <c r="I184" s="1"/>
      <c r="J184" s="1"/>
    </row>
    <row r="185" spans="1:10" ht="21.75" customHeight="1" hidden="1">
      <c r="A185" s="43" t="s">
        <v>65</v>
      </c>
      <c r="B185" s="35" t="s">
        <v>45</v>
      </c>
      <c r="C185" s="35" t="s">
        <v>34</v>
      </c>
      <c r="D185" s="68" t="s">
        <v>13</v>
      </c>
      <c r="E185" s="36"/>
      <c r="F185" s="121"/>
      <c r="G185" s="123">
        <f t="shared" si="34"/>
        <v>0</v>
      </c>
      <c r="H185" s="123">
        <f t="shared" si="34"/>
        <v>0</v>
      </c>
      <c r="I185" s="1"/>
      <c r="J185" s="1"/>
    </row>
    <row r="186" spans="1:10" ht="14.25" customHeight="1" hidden="1">
      <c r="A186" s="44" t="s">
        <v>115</v>
      </c>
      <c r="B186" s="35" t="s">
        <v>46</v>
      </c>
      <c r="C186" s="35" t="s">
        <v>34</v>
      </c>
      <c r="D186" s="68" t="s">
        <v>13</v>
      </c>
      <c r="E186" s="36"/>
      <c r="F186" s="121"/>
      <c r="G186" s="123">
        <f t="shared" si="34"/>
        <v>0</v>
      </c>
      <c r="H186" s="123">
        <f t="shared" si="34"/>
        <v>0</v>
      </c>
      <c r="I186" s="1"/>
      <c r="J186" s="1"/>
    </row>
    <row r="187" spans="1:10" ht="21" hidden="1">
      <c r="A187" s="44" t="s">
        <v>116</v>
      </c>
      <c r="B187" s="35" t="s">
        <v>47</v>
      </c>
      <c r="C187" s="35" t="s">
        <v>34</v>
      </c>
      <c r="D187" s="68" t="s">
        <v>13</v>
      </c>
      <c r="E187" s="36"/>
      <c r="F187" s="121"/>
      <c r="G187" s="123">
        <f t="shared" si="34"/>
        <v>0</v>
      </c>
      <c r="H187" s="123">
        <f t="shared" si="34"/>
        <v>0</v>
      </c>
      <c r="I187" s="1"/>
      <c r="J187" s="1"/>
    </row>
    <row r="188" spans="1:10" ht="16.5" customHeight="1">
      <c r="A188" s="18" t="s">
        <v>14</v>
      </c>
      <c r="B188" s="35" t="s">
        <v>166</v>
      </c>
      <c r="C188" s="35"/>
      <c r="D188" s="68"/>
      <c r="E188" s="98">
        <f>SUM(E189:E194)</f>
        <v>377.21999999999997</v>
      </c>
      <c r="F188" s="121"/>
      <c r="G188" s="123">
        <f t="shared" si="34"/>
        <v>377.21999999999997</v>
      </c>
      <c r="H188" s="123">
        <f t="shared" si="34"/>
        <v>377.21999999999997</v>
      </c>
      <c r="I188" s="159"/>
      <c r="J188" s="160">
        <f>SUM(H188:I188)</f>
        <v>377.21999999999997</v>
      </c>
    </row>
    <row r="189" spans="1:10" ht="13.5">
      <c r="A189" s="28" t="s">
        <v>111</v>
      </c>
      <c r="B189" s="35" t="s">
        <v>167</v>
      </c>
      <c r="C189" s="35" t="s">
        <v>34</v>
      </c>
      <c r="D189" s="68" t="s">
        <v>27</v>
      </c>
      <c r="E189" s="36">
        <v>78</v>
      </c>
      <c r="F189" s="121"/>
      <c r="G189" s="123">
        <f t="shared" si="34"/>
        <v>78</v>
      </c>
      <c r="H189" s="123">
        <f t="shared" si="34"/>
        <v>78</v>
      </c>
      <c r="I189" s="159"/>
      <c r="J189" s="160">
        <f aca="true" t="shared" si="35" ref="J189:J221">SUM(H189:I189)</f>
        <v>78</v>
      </c>
    </row>
    <row r="190" spans="1:10" ht="21">
      <c r="A190" s="43" t="s">
        <v>112</v>
      </c>
      <c r="B190" s="35" t="s">
        <v>168</v>
      </c>
      <c r="C190" s="35" t="s">
        <v>34</v>
      </c>
      <c r="D190" s="68" t="s">
        <v>27</v>
      </c>
      <c r="E190" s="36">
        <v>60.8</v>
      </c>
      <c r="F190" s="121"/>
      <c r="G190" s="123">
        <f t="shared" si="34"/>
        <v>60.8</v>
      </c>
      <c r="H190" s="123">
        <f t="shared" si="34"/>
        <v>60.8</v>
      </c>
      <c r="I190" s="159"/>
      <c r="J190" s="160">
        <f t="shared" si="35"/>
        <v>60.8</v>
      </c>
    </row>
    <row r="191" spans="1:10" ht="13.5">
      <c r="A191" s="43" t="s">
        <v>113</v>
      </c>
      <c r="B191" s="35" t="s">
        <v>169</v>
      </c>
      <c r="C191" s="35" t="s">
        <v>34</v>
      </c>
      <c r="D191" s="68" t="s">
        <v>27</v>
      </c>
      <c r="E191" s="36">
        <v>31.7</v>
      </c>
      <c r="F191" s="121"/>
      <c r="G191" s="123">
        <f t="shared" si="34"/>
        <v>31.7</v>
      </c>
      <c r="H191" s="123">
        <f t="shared" si="34"/>
        <v>31.7</v>
      </c>
      <c r="I191" s="159"/>
      <c r="J191" s="160">
        <f t="shared" si="35"/>
        <v>31.7</v>
      </c>
    </row>
    <row r="192" spans="1:10" ht="21">
      <c r="A192" s="43" t="s">
        <v>114</v>
      </c>
      <c r="B192" s="35" t="s">
        <v>170</v>
      </c>
      <c r="C192" s="35" t="s">
        <v>34</v>
      </c>
      <c r="D192" s="68" t="s">
        <v>27</v>
      </c>
      <c r="E192" s="98">
        <v>36.78</v>
      </c>
      <c r="F192" s="121"/>
      <c r="G192" s="123">
        <f t="shared" si="34"/>
        <v>36.78</v>
      </c>
      <c r="H192" s="123">
        <f t="shared" si="34"/>
        <v>36.78</v>
      </c>
      <c r="I192" s="159"/>
      <c r="J192" s="160">
        <f t="shared" si="35"/>
        <v>36.78</v>
      </c>
    </row>
    <row r="193" spans="1:10" ht="21">
      <c r="A193" s="44" t="s">
        <v>115</v>
      </c>
      <c r="B193" s="35" t="s">
        <v>171</v>
      </c>
      <c r="C193" s="35" t="s">
        <v>34</v>
      </c>
      <c r="D193" s="68" t="s">
        <v>27</v>
      </c>
      <c r="E193" s="36">
        <v>63</v>
      </c>
      <c r="F193" s="121"/>
      <c r="G193" s="123">
        <f t="shared" si="34"/>
        <v>63</v>
      </c>
      <c r="H193" s="123">
        <f t="shared" si="34"/>
        <v>63</v>
      </c>
      <c r="I193" s="159"/>
      <c r="J193" s="160">
        <f t="shared" si="35"/>
        <v>63</v>
      </c>
    </row>
    <row r="194" spans="1:10" ht="21">
      <c r="A194" s="44" t="s">
        <v>116</v>
      </c>
      <c r="B194" s="35" t="s">
        <v>172</v>
      </c>
      <c r="C194" s="35" t="s">
        <v>34</v>
      </c>
      <c r="D194" s="68" t="s">
        <v>27</v>
      </c>
      <c r="E194" s="98">
        <v>106.94</v>
      </c>
      <c r="F194" s="121"/>
      <c r="G194" s="123">
        <f t="shared" si="34"/>
        <v>106.94</v>
      </c>
      <c r="H194" s="123">
        <f t="shared" si="34"/>
        <v>106.94</v>
      </c>
      <c r="I194" s="159"/>
      <c r="J194" s="160">
        <f t="shared" si="35"/>
        <v>106.94</v>
      </c>
    </row>
    <row r="195" spans="1:10" ht="12.75" customHeight="1">
      <c r="A195" s="34" t="s">
        <v>7</v>
      </c>
      <c r="B195" s="16" t="s">
        <v>173</v>
      </c>
      <c r="C195" s="16"/>
      <c r="D195" s="16"/>
      <c r="E195" s="24">
        <v>50</v>
      </c>
      <c r="F195" s="121"/>
      <c r="G195" s="123">
        <f t="shared" si="34"/>
        <v>50</v>
      </c>
      <c r="H195" s="123">
        <f t="shared" si="34"/>
        <v>50</v>
      </c>
      <c r="I195" s="159"/>
      <c r="J195" s="160">
        <f t="shared" si="35"/>
        <v>50</v>
      </c>
    </row>
    <row r="196" spans="1:10" ht="13.5" customHeight="1">
      <c r="A196" s="27" t="s">
        <v>7</v>
      </c>
      <c r="B196" s="35" t="s">
        <v>173</v>
      </c>
      <c r="C196" s="35" t="s">
        <v>39</v>
      </c>
      <c r="D196" s="35"/>
      <c r="E196" s="36">
        <v>50</v>
      </c>
      <c r="F196" s="121"/>
      <c r="G196" s="123">
        <f t="shared" si="34"/>
        <v>50</v>
      </c>
      <c r="H196" s="123">
        <f t="shared" si="34"/>
        <v>50</v>
      </c>
      <c r="I196" s="159"/>
      <c r="J196" s="160">
        <f t="shared" si="35"/>
        <v>50</v>
      </c>
    </row>
    <row r="197" spans="1:10" ht="13.5" customHeight="1">
      <c r="A197" s="27" t="s">
        <v>8</v>
      </c>
      <c r="B197" s="35" t="s">
        <v>173</v>
      </c>
      <c r="C197" s="35" t="s">
        <v>39</v>
      </c>
      <c r="D197" s="35" t="s">
        <v>30</v>
      </c>
      <c r="E197" s="36">
        <v>50</v>
      </c>
      <c r="F197" s="121"/>
      <c r="G197" s="123">
        <f t="shared" si="34"/>
        <v>50</v>
      </c>
      <c r="H197" s="123">
        <f t="shared" si="34"/>
        <v>50</v>
      </c>
      <c r="I197" s="159"/>
      <c r="J197" s="160">
        <f t="shared" si="35"/>
        <v>50</v>
      </c>
    </row>
    <row r="198" spans="1:10" ht="22.5" customHeight="1">
      <c r="A198" s="18" t="s">
        <v>11</v>
      </c>
      <c r="B198" s="16" t="s">
        <v>174</v>
      </c>
      <c r="C198" s="16"/>
      <c r="D198" s="16"/>
      <c r="E198" s="24">
        <f>E199</f>
        <v>100</v>
      </c>
      <c r="F198" s="135">
        <f>F199</f>
        <v>300</v>
      </c>
      <c r="G198" s="124">
        <f t="shared" si="34"/>
        <v>400</v>
      </c>
      <c r="H198" s="124">
        <v>400</v>
      </c>
      <c r="I198" s="159"/>
      <c r="J198" s="160">
        <f t="shared" si="35"/>
        <v>400</v>
      </c>
    </row>
    <row r="199" spans="1:10" ht="20.25">
      <c r="A199" s="94" t="s">
        <v>106</v>
      </c>
      <c r="B199" s="35" t="s">
        <v>174</v>
      </c>
      <c r="C199" s="35" t="s">
        <v>38</v>
      </c>
      <c r="D199" s="35"/>
      <c r="E199" s="36">
        <f>E200</f>
        <v>100</v>
      </c>
      <c r="F199" s="120">
        <f>F200</f>
        <v>300</v>
      </c>
      <c r="G199" s="123">
        <f t="shared" si="34"/>
        <v>400</v>
      </c>
      <c r="H199" s="123">
        <v>400</v>
      </c>
      <c r="I199" s="159"/>
      <c r="J199" s="160">
        <f t="shared" si="35"/>
        <v>400</v>
      </c>
    </row>
    <row r="200" spans="1:10" ht="13.5">
      <c r="A200" s="30" t="s">
        <v>9</v>
      </c>
      <c r="B200" s="35" t="s">
        <v>174</v>
      </c>
      <c r="C200" s="35" t="s">
        <v>38</v>
      </c>
      <c r="D200" s="35" t="s">
        <v>27</v>
      </c>
      <c r="E200" s="36">
        <v>100</v>
      </c>
      <c r="F200" s="120">
        <v>300</v>
      </c>
      <c r="G200" s="123">
        <f t="shared" si="34"/>
        <v>400</v>
      </c>
      <c r="H200" s="123">
        <v>400</v>
      </c>
      <c r="I200" s="159"/>
      <c r="J200" s="160">
        <f t="shared" si="35"/>
        <v>400</v>
      </c>
    </row>
    <row r="201" spans="1:10" ht="23.25">
      <c r="A201" s="18" t="s">
        <v>66</v>
      </c>
      <c r="B201" s="16" t="s">
        <v>175</v>
      </c>
      <c r="C201" s="16"/>
      <c r="D201" s="16"/>
      <c r="E201" s="99">
        <f>E202+E206+E204</f>
        <v>297.88</v>
      </c>
      <c r="F201" s="119">
        <f>F202+F206+F204</f>
        <v>400</v>
      </c>
      <c r="G201" s="142">
        <f>G202+G206+G204</f>
        <v>697.88</v>
      </c>
      <c r="H201" s="142">
        <f>H202+H206+H204</f>
        <v>697.88</v>
      </c>
      <c r="I201" s="159"/>
      <c r="J201" s="160">
        <f t="shared" si="35"/>
        <v>697.88</v>
      </c>
    </row>
    <row r="202" spans="1:10" ht="20.25">
      <c r="A202" s="94" t="s">
        <v>106</v>
      </c>
      <c r="B202" s="35" t="s">
        <v>175</v>
      </c>
      <c r="C202" s="35" t="s">
        <v>38</v>
      </c>
      <c r="D202" s="35"/>
      <c r="E202" s="98">
        <f>E203</f>
        <v>282.88</v>
      </c>
      <c r="F202" s="120">
        <v>399</v>
      </c>
      <c r="G202" s="133">
        <f aca="true" t="shared" si="36" ref="G202:H220">SUM(E202:F202)</f>
        <v>681.88</v>
      </c>
      <c r="H202" s="133">
        <v>681.88</v>
      </c>
      <c r="I202" s="159"/>
      <c r="J202" s="160">
        <f t="shared" si="35"/>
        <v>681.88</v>
      </c>
    </row>
    <row r="203" spans="1:10" ht="13.5">
      <c r="A203" s="30" t="s">
        <v>9</v>
      </c>
      <c r="B203" s="35" t="s">
        <v>175</v>
      </c>
      <c r="C203" s="35" t="s">
        <v>38</v>
      </c>
      <c r="D203" s="35" t="s">
        <v>27</v>
      </c>
      <c r="E203" s="98">
        <v>282.88</v>
      </c>
      <c r="F203" s="120"/>
      <c r="G203" s="133">
        <f t="shared" si="36"/>
        <v>282.88</v>
      </c>
      <c r="H203" s="133">
        <f t="shared" si="36"/>
        <v>282.88</v>
      </c>
      <c r="I203" s="159"/>
      <c r="J203" s="160">
        <f t="shared" si="35"/>
        <v>282.88</v>
      </c>
    </row>
    <row r="204" spans="1:10" ht="13.5">
      <c r="A204" s="30" t="s">
        <v>67</v>
      </c>
      <c r="B204" s="35" t="s">
        <v>175</v>
      </c>
      <c r="C204" s="35" t="s">
        <v>68</v>
      </c>
      <c r="D204" s="35"/>
      <c r="E204" s="36">
        <f>E205</f>
        <v>2</v>
      </c>
      <c r="F204" s="120">
        <v>1</v>
      </c>
      <c r="G204" s="123">
        <f t="shared" si="36"/>
        <v>3</v>
      </c>
      <c r="H204" s="123">
        <v>3</v>
      </c>
      <c r="I204" s="159"/>
      <c r="J204" s="160">
        <f t="shared" si="35"/>
        <v>3</v>
      </c>
    </row>
    <row r="205" spans="1:10" ht="13.5">
      <c r="A205" s="30" t="s">
        <v>9</v>
      </c>
      <c r="B205" s="35" t="s">
        <v>175</v>
      </c>
      <c r="C205" s="35" t="s">
        <v>68</v>
      </c>
      <c r="D205" s="35" t="s">
        <v>27</v>
      </c>
      <c r="E205" s="36">
        <v>2</v>
      </c>
      <c r="F205" s="121"/>
      <c r="G205" s="123">
        <f t="shared" si="36"/>
        <v>2</v>
      </c>
      <c r="H205" s="123">
        <f t="shared" si="36"/>
        <v>2</v>
      </c>
      <c r="I205" s="159"/>
      <c r="J205" s="160">
        <f t="shared" si="35"/>
        <v>2</v>
      </c>
    </row>
    <row r="206" spans="1:10" ht="13.5">
      <c r="A206" s="30" t="s">
        <v>225</v>
      </c>
      <c r="B206" s="35" t="s">
        <v>175</v>
      </c>
      <c r="C206" s="35" t="s">
        <v>217</v>
      </c>
      <c r="D206" s="35"/>
      <c r="E206" s="36">
        <v>13</v>
      </c>
      <c r="F206" s="121"/>
      <c r="G206" s="123">
        <f t="shared" si="36"/>
        <v>13</v>
      </c>
      <c r="H206" s="123">
        <f t="shared" si="36"/>
        <v>13</v>
      </c>
      <c r="I206" s="159"/>
      <c r="J206" s="160">
        <f t="shared" si="35"/>
        <v>13</v>
      </c>
    </row>
    <row r="207" spans="1:10" ht="13.5">
      <c r="A207" s="30" t="s">
        <v>9</v>
      </c>
      <c r="B207" s="35" t="s">
        <v>175</v>
      </c>
      <c r="C207" s="35" t="s">
        <v>217</v>
      </c>
      <c r="D207" s="35" t="s">
        <v>27</v>
      </c>
      <c r="E207" s="36">
        <v>13</v>
      </c>
      <c r="F207" s="121"/>
      <c r="G207" s="123">
        <f t="shared" si="36"/>
        <v>13</v>
      </c>
      <c r="H207" s="123">
        <f t="shared" si="36"/>
        <v>13</v>
      </c>
      <c r="I207" s="159"/>
      <c r="J207" s="160">
        <f t="shared" si="35"/>
        <v>13</v>
      </c>
    </row>
    <row r="208" spans="1:10" ht="23.25">
      <c r="A208" s="18" t="s">
        <v>31</v>
      </c>
      <c r="B208" s="16" t="s">
        <v>176</v>
      </c>
      <c r="C208" s="16"/>
      <c r="D208" s="16"/>
      <c r="E208" s="24">
        <f>E209</f>
        <v>300</v>
      </c>
      <c r="F208" s="121"/>
      <c r="G208" s="124">
        <f t="shared" si="36"/>
        <v>300</v>
      </c>
      <c r="H208" s="124">
        <f t="shared" si="36"/>
        <v>300</v>
      </c>
      <c r="I208" s="159"/>
      <c r="J208" s="160">
        <f t="shared" si="35"/>
        <v>300</v>
      </c>
    </row>
    <row r="209" spans="1:10" ht="13.5">
      <c r="A209" s="30" t="s">
        <v>35</v>
      </c>
      <c r="B209" s="35" t="s">
        <v>176</v>
      </c>
      <c r="C209" s="35" t="s">
        <v>36</v>
      </c>
      <c r="D209" s="35"/>
      <c r="E209" s="36">
        <f>E210</f>
        <v>300</v>
      </c>
      <c r="F209" s="121"/>
      <c r="G209" s="123">
        <f t="shared" si="36"/>
        <v>300</v>
      </c>
      <c r="H209" s="123">
        <f t="shared" si="36"/>
        <v>300</v>
      </c>
      <c r="I209" s="159"/>
      <c r="J209" s="160">
        <f t="shared" si="35"/>
        <v>300</v>
      </c>
    </row>
    <row r="210" spans="1:10" ht="13.5">
      <c r="A210" s="30" t="s">
        <v>9</v>
      </c>
      <c r="B210" s="35" t="s">
        <v>176</v>
      </c>
      <c r="C210" s="35" t="s">
        <v>36</v>
      </c>
      <c r="D210" s="35" t="s">
        <v>27</v>
      </c>
      <c r="E210" s="36">
        <v>300</v>
      </c>
      <c r="F210" s="121"/>
      <c r="G210" s="123">
        <f t="shared" si="36"/>
        <v>300</v>
      </c>
      <c r="H210" s="123">
        <f t="shared" si="36"/>
        <v>300</v>
      </c>
      <c r="I210" s="159"/>
      <c r="J210" s="160">
        <f t="shared" si="35"/>
        <v>300</v>
      </c>
    </row>
    <row r="211" spans="1:10" ht="23.25">
      <c r="A211" s="31" t="s">
        <v>37</v>
      </c>
      <c r="B211" s="16" t="s">
        <v>177</v>
      </c>
      <c r="C211" s="16"/>
      <c r="D211" s="16" t="s">
        <v>27</v>
      </c>
      <c r="E211" s="24">
        <f>E212</f>
        <v>150</v>
      </c>
      <c r="F211" s="121"/>
      <c r="G211" s="124">
        <f t="shared" si="36"/>
        <v>150</v>
      </c>
      <c r="H211" s="124">
        <f t="shared" si="36"/>
        <v>150</v>
      </c>
      <c r="I211" s="159"/>
      <c r="J211" s="160">
        <f t="shared" si="35"/>
        <v>150</v>
      </c>
    </row>
    <row r="212" spans="1:10" ht="20.25">
      <c r="A212" s="94" t="s">
        <v>106</v>
      </c>
      <c r="B212" s="35" t="s">
        <v>177</v>
      </c>
      <c r="C212" s="35" t="s">
        <v>38</v>
      </c>
      <c r="D212" s="16"/>
      <c r="E212" s="36">
        <f>E213</f>
        <v>150</v>
      </c>
      <c r="F212" s="121"/>
      <c r="G212" s="123">
        <f t="shared" si="36"/>
        <v>150</v>
      </c>
      <c r="H212" s="123">
        <f t="shared" si="36"/>
        <v>150</v>
      </c>
      <c r="I212" s="159"/>
      <c r="J212" s="160">
        <f t="shared" si="35"/>
        <v>150</v>
      </c>
    </row>
    <row r="213" spans="1:10" ht="13.5">
      <c r="A213" s="30" t="s">
        <v>9</v>
      </c>
      <c r="B213" s="35" t="s">
        <v>177</v>
      </c>
      <c r="C213" s="21" t="s">
        <v>38</v>
      </c>
      <c r="D213" s="35" t="s">
        <v>27</v>
      </c>
      <c r="E213" s="36">
        <v>150</v>
      </c>
      <c r="F213" s="121"/>
      <c r="G213" s="123">
        <f t="shared" si="36"/>
        <v>150</v>
      </c>
      <c r="H213" s="123">
        <f t="shared" si="36"/>
        <v>150</v>
      </c>
      <c r="I213" s="159"/>
      <c r="J213" s="160">
        <f t="shared" si="35"/>
        <v>150</v>
      </c>
    </row>
    <row r="214" spans="1:10" ht="21" customHeight="1">
      <c r="A214" s="18" t="s">
        <v>102</v>
      </c>
      <c r="B214" s="33" t="s">
        <v>178</v>
      </c>
      <c r="C214" s="33"/>
      <c r="D214" s="53"/>
      <c r="E214" s="24">
        <f>E215</f>
        <v>950</v>
      </c>
      <c r="F214" s="121"/>
      <c r="G214" s="124">
        <f t="shared" si="36"/>
        <v>950</v>
      </c>
      <c r="H214" s="124">
        <f t="shared" si="36"/>
        <v>950</v>
      </c>
      <c r="I214" s="159"/>
      <c r="J214" s="160">
        <f t="shared" si="35"/>
        <v>950</v>
      </c>
    </row>
    <row r="215" spans="1:10" ht="13.5">
      <c r="A215" s="86" t="s">
        <v>108</v>
      </c>
      <c r="B215" s="21" t="s">
        <v>178</v>
      </c>
      <c r="C215" s="21" t="s">
        <v>69</v>
      </c>
      <c r="D215" s="53"/>
      <c r="E215" s="36">
        <f>E216</f>
        <v>950</v>
      </c>
      <c r="F215" s="121"/>
      <c r="G215" s="123">
        <f t="shared" si="36"/>
        <v>950</v>
      </c>
      <c r="H215" s="123">
        <f t="shared" si="36"/>
        <v>950</v>
      </c>
      <c r="I215" s="159"/>
      <c r="J215" s="160">
        <f t="shared" si="35"/>
        <v>950</v>
      </c>
    </row>
    <row r="216" spans="1:10" ht="13.5">
      <c r="A216" s="86" t="s">
        <v>103</v>
      </c>
      <c r="B216" s="21" t="s">
        <v>178</v>
      </c>
      <c r="C216" s="21" t="s">
        <v>69</v>
      </c>
      <c r="D216" s="21" t="s">
        <v>33</v>
      </c>
      <c r="E216" s="36">
        <v>950</v>
      </c>
      <c r="F216" s="121"/>
      <c r="G216" s="123">
        <f t="shared" si="36"/>
        <v>950</v>
      </c>
      <c r="H216" s="123">
        <f t="shared" si="36"/>
        <v>950</v>
      </c>
      <c r="I216" s="159"/>
      <c r="J216" s="160">
        <f t="shared" si="35"/>
        <v>950</v>
      </c>
    </row>
    <row r="217" spans="1:10" ht="23.25">
      <c r="A217" s="18" t="s">
        <v>2</v>
      </c>
      <c r="B217" s="32" t="s">
        <v>179</v>
      </c>
      <c r="C217" s="32"/>
      <c r="D217" s="32"/>
      <c r="E217" s="99">
        <f>SUM(E218:E220)</f>
        <v>223.2</v>
      </c>
      <c r="F217" s="129">
        <v>-0.03</v>
      </c>
      <c r="G217" s="125">
        <f t="shared" si="36"/>
        <v>223.17</v>
      </c>
      <c r="H217" s="125">
        <v>223.17</v>
      </c>
      <c r="I217" s="126">
        <f>SUM(I218:I220)</f>
        <v>-28.09</v>
      </c>
      <c r="J217" s="126">
        <f t="shared" si="35"/>
        <v>195.07999999999998</v>
      </c>
    </row>
    <row r="218" spans="1:10" ht="24">
      <c r="A218" s="14" t="s">
        <v>57</v>
      </c>
      <c r="B218" s="4" t="s">
        <v>179</v>
      </c>
      <c r="C218" s="4" t="s">
        <v>59</v>
      </c>
      <c r="D218" s="4" t="s">
        <v>15</v>
      </c>
      <c r="E218" s="98">
        <v>162</v>
      </c>
      <c r="F218" s="121"/>
      <c r="G218" s="133">
        <f t="shared" si="36"/>
        <v>162</v>
      </c>
      <c r="H218" s="133">
        <f t="shared" si="36"/>
        <v>162</v>
      </c>
      <c r="I218" s="159">
        <v>-15.574</v>
      </c>
      <c r="J218" s="161">
        <f t="shared" si="35"/>
        <v>146.426</v>
      </c>
    </row>
    <row r="219" spans="1:10" ht="36">
      <c r="A219" s="14" t="s">
        <v>215</v>
      </c>
      <c r="B219" s="4" t="s">
        <v>179</v>
      </c>
      <c r="C219" s="4" t="s">
        <v>216</v>
      </c>
      <c r="D219" s="4" t="s">
        <v>15</v>
      </c>
      <c r="E219" s="98">
        <v>49</v>
      </c>
      <c r="F219" s="121"/>
      <c r="G219" s="133">
        <f t="shared" si="36"/>
        <v>49</v>
      </c>
      <c r="H219" s="133">
        <f t="shared" si="36"/>
        <v>49</v>
      </c>
      <c r="I219" s="159">
        <v>-4.516</v>
      </c>
      <c r="J219" s="161">
        <f t="shared" si="35"/>
        <v>44.484</v>
      </c>
    </row>
    <row r="220" spans="1:10" ht="24">
      <c r="A220" s="12" t="s">
        <v>106</v>
      </c>
      <c r="B220" s="4" t="s">
        <v>179</v>
      </c>
      <c r="C220" s="4" t="s">
        <v>38</v>
      </c>
      <c r="D220" s="4" t="s">
        <v>15</v>
      </c>
      <c r="E220" s="98">
        <v>12.2</v>
      </c>
      <c r="F220" s="121">
        <v>-0.03</v>
      </c>
      <c r="G220" s="133">
        <f t="shared" si="36"/>
        <v>12.17</v>
      </c>
      <c r="H220" s="133">
        <v>12.17</v>
      </c>
      <c r="I220" s="159">
        <v>-8</v>
      </c>
      <c r="J220" s="161">
        <f t="shared" si="35"/>
        <v>4.17</v>
      </c>
    </row>
    <row r="221" spans="1:10" ht="13.5">
      <c r="A221" s="12" t="s">
        <v>130</v>
      </c>
      <c r="B221" s="4" t="s">
        <v>179</v>
      </c>
      <c r="C221" s="4"/>
      <c r="D221" s="4" t="s">
        <v>15</v>
      </c>
      <c r="E221" s="98">
        <f>SUM(E218:E220)</f>
        <v>223.2</v>
      </c>
      <c r="F221" s="121">
        <v>-0.03</v>
      </c>
      <c r="G221" s="133">
        <f>SUM(E221:F221)</f>
        <v>223.17</v>
      </c>
      <c r="H221" s="133">
        <v>223.17</v>
      </c>
      <c r="I221" s="161">
        <f>I217</f>
        <v>-28.09</v>
      </c>
      <c r="J221" s="161">
        <f t="shared" si="35"/>
        <v>195.07999999999998</v>
      </c>
    </row>
    <row r="222" spans="1:10" ht="22.5" customHeight="1">
      <c r="A222" s="45" t="s">
        <v>10</v>
      </c>
      <c r="B222" s="46"/>
      <c r="C222" s="46"/>
      <c r="D222" s="46"/>
      <c r="E222" s="146">
        <f aca="true" t="shared" si="37" ref="E222:J222">E154+E10+E150</f>
        <v>46174.883</v>
      </c>
      <c r="F222" s="146">
        <f t="shared" si="37"/>
        <v>11457.872</v>
      </c>
      <c r="G222" s="146">
        <f t="shared" si="37"/>
        <v>57632.755000000005</v>
      </c>
      <c r="H222" s="146">
        <f t="shared" si="37"/>
        <v>57632.755000000005</v>
      </c>
      <c r="I222" s="146">
        <f t="shared" si="37"/>
        <v>11147.2172</v>
      </c>
      <c r="J222" s="183">
        <f t="shared" si="37"/>
        <v>68779.9722</v>
      </c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</sheetData>
  <sheetProtection/>
  <mergeCells count="10">
    <mergeCell ref="B1:E1"/>
    <mergeCell ref="H5:H6"/>
    <mergeCell ref="I5:I6"/>
    <mergeCell ref="J5:J6"/>
    <mergeCell ref="F5:F6"/>
    <mergeCell ref="G5:G6"/>
    <mergeCell ref="B5:D5"/>
    <mergeCell ref="E5:E6"/>
    <mergeCell ref="A3:J3"/>
    <mergeCell ref="A4:J4"/>
  </mergeCells>
  <printOptions/>
  <pageMargins left="0.91" right="0.17" top="0.32" bottom="0.28" header="0.15748031496062992" footer="0.15748031496062992"/>
  <pageSetup horizontalDpi="600" verticalDpi="600" orientation="portrait" paperSize="9" r:id="rId1"/>
  <rowBreaks count="1" manualBreakCount="1"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9" sqref="H18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petrovaov</cp:lastModifiedBy>
  <cp:lastPrinted>2016-06-22T07:28:15Z</cp:lastPrinted>
  <dcterms:created xsi:type="dcterms:W3CDTF">2007-12-09T16:36:38Z</dcterms:created>
  <dcterms:modified xsi:type="dcterms:W3CDTF">2016-06-22T07:30:03Z</dcterms:modified>
  <cp:category/>
  <cp:version/>
  <cp:contentType/>
  <cp:contentStatus/>
</cp:coreProperties>
</file>